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255" windowWidth="15480" windowHeight="11640" activeTab="0"/>
  </bookViews>
  <sheets>
    <sheet name="Hinweis" sheetId="1" r:id="rId1"/>
    <sheet name="Deckblatt" sheetId="2" state="veryHidden" r:id="rId2"/>
    <sheet name="Prüfungsliste" sheetId="3" state="veryHidden" r:id="rId3"/>
    <sheet name="Prüfung_Behörden" sheetId="4" state="veryHidden" r:id="rId4"/>
  </sheets>
  <definedNames>
    <definedName name="_xlnm.Print_Area" localSheetId="1">'Deckblatt'!$A$1:$Y$40</definedName>
    <definedName name="_xlnm.Print_Area" localSheetId="0">'Hinweis'!$A$1:$G$42</definedName>
    <definedName name="_xlnm.Print_Area" localSheetId="3">'Prüfung_Behörden'!$A$1:$AO$32</definedName>
    <definedName name="_xlnm.Print_Area" localSheetId="2">'Prüfungsliste'!$A$1:$AO$32</definedName>
    <definedName name="grad_wert" localSheetId="3">'Prüfung_Behörden'!$BN$6:$BN$22</definedName>
    <definedName name="grad_wert">'Prüfungsliste'!$BN$6:$BN$22</definedName>
    <definedName name="Gültig_Austrägerverein" localSheetId="3">'Prüfung_Behörden'!$BI$5:$BI$6</definedName>
    <definedName name="Gültig_Austrägerverein">'Prüfungsliste'!$BI$5:$BI$6</definedName>
    <definedName name="Matrix" localSheetId="3">'Prüfung_Behörden'!$BG$7:$BH$23</definedName>
    <definedName name="Matrix">'Prüfungsliste'!$BG$7:$BH$23</definedName>
    <definedName name="Matrix2" localSheetId="3">'Prüfung_Behörden'!$BG$25:$BH$29</definedName>
    <definedName name="Matrix2">'Prüfungsliste'!$BG$25:$BH$29</definedName>
    <definedName name="neue_grad" localSheetId="3">'Prüfung_Behörden'!$BH$7:$BH$18</definedName>
    <definedName name="neue_grad">'Prüfungsliste'!$BH$7:$BH$23</definedName>
    <definedName name="prüfungs_datum" localSheetId="1">'Deckblatt'!$P$9</definedName>
    <definedName name="prüfungs_datum">'Deckblatt'!$P$9</definedName>
    <definedName name="wertungsbereich" localSheetId="3">'Prüfung_Behörden'!$J$6:$AC$25</definedName>
    <definedName name="wertungsbereich">'Prüfungsliste'!$J$6:$AC$25</definedName>
  </definedNames>
  <calcPr fullCalcOnLoad="1"/>
</workbook>
</file>

<file path=xl/sharedStrings.xml><?xml version="1.0" encoding="utf-8"?>
<sst xmlns="http://schemas.openxmlformats.org/spreadsheetml/2006/main" count="331" uniqueCount="139">
  <si>
    <t>Prüfungsbericht</t>
  </si>
  <si>
    <t>Die Prüfung haben bestanden:</t>
  </si>
  <si>
    <t>für Ju-Jutsu-Kyu- bzw. -Dan-Prüfungen</t>
  </si>
  <si>
    <t xml:space="preserve">Kyu-Prüfung </t>
  </si>
  <si>
    <t>Dan-Prüfung</t>
  </si>
  <si>
    <t>Datum:</t>
  </si>
  <si>
    <t>Beginn:</t>
  </si>
  <si>
    <t>Uhr</t>
  </si>
  <si>
    <t>Ende:</t>
  </si>
  <si>
    <t>Ausrichter</t>
  </si>
  <si>
    <t>Ort der Prüfung</t>
  </si>
  <si>
    <t>Anzahl der Prüfer</t>
  </si>
  <si>
    <t>Namen der Prüfer</t>
  </si>
  <si>
    <t>Dan</t>
  </si>
  <si>
    <t>Welche Mängel wurden festgestellt:</t>
  </si>
  <si>
    <t>Vermerke usw. des Landesverbandes:</t>
  </si>
  <si>
    <t>Prüfung Nummer</t>
  </si>
  <si>
    <t>Anmeldung am:</t>
  </si>
  <si>
    <t>durch:</t>
  </si>
  <si>
    <t>Vorschläge / Bemerkungen der Prüfer:</t>
  </si>
  <si>
    <t>Zugesandte Prüfungsunterlagen:</t>
  </si>
  <si>
    <t>Kyu-/Dan-Marken+Urkunden</t>
  </si>
  <si>
    <t>Kindermarken+Urkunden</t>
  </si>
  <si>
    <t>Prüfungsliste/n</t>
  </si>
  <si>
    <t>Unterschrift des / der Prüfer/s</t>
  </si>
  <si>
    <t>Prüfungsliste für Ju - Jutsu - Kyu - und Dan - Prüfung</t>
  </si>
  <si>
    <t xml:space="preserve">Bewegungsformen </t>
  </si>
  <si>
    <t>Falltechniken</t>
  </si>
  <si>
    <t xml:space="preserve">Bodentechniken </t>
  </si>
  <si>
    <t xml:space="preserve">Komplexaufgaben </t>
  </si>
  <si>
    <t xml:space="preserve">Abwehrtechniken </t>
  </si>
  <si>
    <t xml:space="preserve">Atemitechniken </t>
  </si>
  <si>
    <t xml:space="preserve">Hebeltechniken </t>
  </si>
  <si>
    <t xml:space="preserve">Wurftechniken </t>
  </si>
  <si>
    <t xml:space="preserve">Sicherungstechniken </t>
  </si>
  <si>
    <t>Weiterführungstechniken</t>
  </si>
  <si>
    <t xml:space="preserve">Gegentechniken </t>
  </si>
  <si>
    <t>Freie Selbstverteidigung</t>
  </si>
  <si>
    <t>Freie Anwendungsformen</t>
  </si>
  <si>
    <t>Freie Darstellung / Kata</t>
  </si>
  <si>
    <t>Anzahl der Prüfungsfächer</t>
  </si>
  <si>
    <t>Prüfling hat erreicht - Prüfer 1</t>
  </si>
  <si>
    <t>Prüfling hat erreicht - Prüfer 2</t>
  </si>
  <si>
    <t>Prüfling hat erreicht - Prüfer 3</t>
  </si>
  <si>
    <t>Prüfling hat bestanden</t>
  </si>
  <si>
    <t>Neuer Grad</t>
  </si>
  <si>
    <t>Hilfstabellen</t>
  </si>
  <si>
    <t>Lfd. Nr.</t>
  </si>
  <si>
    <t>Name</t>
  </si>
  <si>
    <t>Vorname</t>
  </si>
  <si>
    <t>Verein</t>
  </si>
  <si>
    <t>geb. am</t>
  </si>
  <si>
    <t>Datum</t>
  </si>
  <si>
    <t>Grad 
z. Zt.</t>
  </si>
  <si>
    <t>letzte Prüfung / Eintritt (Monate)</t>
  </si>
  <si>
    <t>Mindestalter 
1. Kyu (16 J.)</t>
  </si>
  <si>
    <t>Mindestalter
1. Dan (18 J.)</t>
  </si>
  <si>
    <t>Mindest-wartezeiten</t>
  </si>
  <si>
    <t>Derzeitiger Grad</t>
  </si>
  <si>
    <t>Austragender Verein</t>
  </si>
  <si>
    <t>M / W</t>
  </si>
  <si>
    <t>Punkte</t>
  </si>
  <si>
    <t>Wertigkeit für den SVERWEIS</t>
  </si>
  <si>
    <t>Gültigkeit</t>
  </si>
  <si>
    <t>6. Kyu</t>
  </si>
  <si>
    <t>5. Kyu</t>
  </si>
  <si>
    <t>m</t>
  </si>
  <si>
    <t>4. Kyu</t>
  </si>
  <si>
    <t>w</t>
  </si>
  <si>
    <t>3. Kyu</t>
  </si>
  <si>
    <t>2. Kyu</t>
  </si>
  <si>
    <t>1. Kyu</t>
  </si>
  <si>
    <t>1. Dan</t>
  </si>
  <si>
    <t>X</t>
  </si>
  <si>
    <t>2. Dan</t>
  </si>
  <si>
    <t>3. Dan</t>
  </si>
  <si>
    <t>4. Dan</t>
  </si>
  <si>
    <t>5. Dan</t>
  </si>
  <si>
    <t>6. Dan</t>
  </si>
  <si>
    <t>Bewertung:</t>
  </si>
  <si>
    <t>5 = sehr gut</t>
  </si>
  <si>
    <t>4 = gut</t>
  </si>
  <si>
    <t>3 = ausreichend</t>
  </si>
  <si>
    <t>Unterschriften:</t>
  </si>
  <si>
    <t>2 = mangelhaft</t>
  </si>
  <si>
    <t>Prüfer 1</t>
  </si>
  <si>
    <t>Prüfer 2</t>
  </si>
  <si>
    <t>Prüfer 3</t>
  </si>
  <si>
    <t>1 = ungenügend (nicht bestanden)</t>
  </si>
  <si>
    <t>= Mindestalter prüfen</t>
  </si>
  <si>
    <r>
      <t xml:space="preserve">DEUTSCHER </t>
    </r>
    <r>
      <rPr>
        <b/>
        <i/>
        <sz val="12"/>
        <rFont val="Arial"/>
        <family val="2"/>
      </rPr>
      <t>JU-JUTSU</t>
    </r>
    <r>
      <rPr>
        <sz val="12"/>
        <rFont val="Arial"/>
        <family val="2"/>
      </rPr>
      <t>-VERBAND e.V.</t>
    </r>
  </si>
  <si>
    <r>
      <t xml:space="preserve">Letzte Prüfung bzw.
Ju-Jutsu seit: 
</t>
    </r>
    <r>
      <rPr>
        <sz val="7"/>
        <rFont val="Arial"/>
        <family val="2"/>
      </rPr>
      <t>(siehe Pass)</t>
    </r>
  </si>
  <si>
    <t>= Mindestvorbereitungszeit prüfen</t>
  </si>
  <si>
    <t>6.1 Kyu</t>
  </si>
  <si>
    <t>6.2 Kyu</t>
  </si>
  <si>
    <t>5.1 Kyu</t>
  </si>
  <si>
    <t>5.2 Kyu</t>
  </si>
  <si>
    <t>4.1 Kyu</t>
  </si>
  <si>
    <t>Wertigkeit aus Spalte BL /per SVERWEIS</t>
  </si>
  <si>
    <t>Mindespunktzahl aller Prüfer</t>
  </si>
  <si>
    <t xml:space="preserve">        (Prüfer dieser Liste)</t>
  </si>
  <si>
    <t>Hilfstabelle der Durchgefallenen</t>
  </si>
  <si>
    <t>Matrix2 für Zwischengürtel</t>
  </si>
  <si>
    <t>Zwischengürtelpr.</t>
  </si>
  <si>
    <t>Für die MsgBox wenn es eine Vollgürtelprüfung ist</t>
  </si>
  <si>
    <r>
      <t>.</t>
    </r>
    <r>
      <rPr>
        <sz val="8"/>
        <rFont val="Arial"/>
        <family val="2"/>
      </rPr>
      <t>m
w</t>
    </r>
  </si>
  <si>
    <t>Gesamtpunktzahl aller Prüfer</t>
  </si>
  <si>
    <t>Mit der Zusendung der Prüfungslisten, der eingetragenen Prüfungsnummer und der Prüfungsunterlagen gilt die angemeldete Prüfung als genehmigt.</t>
  </si>
  <si>
    <t>Für die Durchführung der Prüfung gilt die "Prüfungsordnung für Ju-Jutsu-Kyu- und -Dan-Prüfungen" des DJJV, in der jeweils gültigen Fassung.</t>
  </si>
  <si>
    <t>Würge- / Nervendrucktechniken</t>
  </si>
  <si>
    <t>Stocktabwehr / -anwendung</t>
  </si>
  <si>
    <t>Abwehr / Anwendg. sonst. Waffen</t>
  </si>
  <si>
    <t>Kombinationen / Vielfältigkeit</t>
  </si>
  <si>
    <t>Angriffs- / Partnerverhalten</t>
  </si>
  <si>
    <t>Prüfung_jjvb</t>
  </si>
  <si>
    <t>Prüfungsliste</t>
  </si>
  <si>
    <t>Dienststelle/Verein</t>
  </si>
  <si>
    <t>6.1 Kyu - mit gelben Aufnäher</t>
  </si>
  <si>
    <t>6.2 Kyu - weiß-gelb</t>
  </si>
  <si>
    <t>5.1 Kyu - gelb mit orangem Aufnäher</t>
  </si>
  <si>
    <t>5.2 Kyu - gelb-orange</t>
  </si>
  <si>
    <t>5. Kyu - gelb</t>
  </si>
  <si>
    <t>4. Kyu - orange</t>
  </si>
  <si>
    <t>4.1 Kyu  - orange-grün</t>
  </si>
  <si>
    <t>3. Kyu - grün</t>
  </si>
  <si>
    <t>2. Kyu - blau</t>
  </si>
  <si>
    <t>1. Kyu - braun</t>
  </si>
  <si>
    <t>Prüfungsliste für Polizei, Zoll, Justiz und Bundeswehr</t>
  </si>
  <si>
    <t>Alter (Jahre) am
Prüfungstag + 0 Tage</t>
  </si>
  <si>
    <t>Mindestwartezeit</t>
  </si>
  <si>
    <t>Prüfungs-art</t>
  </si>
  <si>
    <t>Kyu</t>
  </si>
  <si>
    <t>Prüfer</t>
  </si>
  <si>
    <t>Bitte nur die gelb hinterlegten Felder ausfüllen</t>
  </si>
  <si>
    <r>
      <t xml:space="preserve"> </t>
    </r>
    <r>
      <rPr>
        <sz val="8"/>
        <rFont val="Arial"/>
        <family val="2"/>
      </rPr>
      <t>Lehrgangsnachweis</t>
    </r>
  </si>
  <si>
    <r>
      <t xml:space="preserve"> </t>
    </r>
    <r>
      <rPr>
        <sz val="8"/>
        <rFont val="Arial"/>
        <family val="2"/>
      </rPr>
      <t>LE- /Lizenznachweis</t>
    </r>
  </si>
  <si>
    <r>
      <t xml:space="preserve"> </t>
    </r>
    <r>
      <rPr>
        <sz val="8"/>
        <rFont val="Arial"/>
        <family val="2"/>
      </rPr>
      <t>Erste Hilfe</t>
    </r>
  </si>
  <si>
    <r>
      <t xml:space="preserve"> </t>
    </r>
    <r>
      <rPr>
        <sz val="8"/>
        <rFont val="Arial"/>
        <family val="2"/>
      </rPr>
      <t>Notwehr / Nothilfe</t>
    </r>
  </si>
  <si>
    <t xml:space="preserve">  V 2.31,  Stand: 20.09.2008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</si>
</sst>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[$-407]dddd\,\ d\.\ mmmm\ yyyy"/>
    <numFmt numFmtId="181" formatCode="dd/mm/yy;@"/>
    <numFmt numFmtId="182" formatCode="0.00_);\(0.00\)"/>
    <numFmt numFmtId="183" formatCode="0;[Red]0"/>
    <numFmt numFmtId="184" formatCode="0_ ;\-0\ "/>
    <numFmt numFmtId="185" formatCode="mmm\ yyyy"/>
    <numFmt numFmtId="186" formatCode="d/m/yy;@"/>
    <numFmt numFmtId="187" formatCode="h:mm;@"/>
  </numFmts>
  <fonts count="7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6"/>
      <color indexed="55"/>
      <name val="Arial"/>
      <family val="2"/>
    </font>
    <font>
      <sz val="10"/>
      <color indexed="9"/>
      <name val="Arial"/>
      <family val="0"/>
    </font>
    <font>
      <sz val="14"/>
      <color indexed="9"/>
      <name val="Wingdings 2"/>
      <family val="1"/>
    </font>
    <font>
      <b/>
      <sz val="12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11.5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sz val="7"/>
      <color indexed="10"/>
      <name val="Arial"/>
      <family val="0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u val="single"/>
      <sz val="9"/>
      <color indexed="10"/>
      <name val="Arial"/>
      <family val="0"/>
    </font>
    <font>
      <b/>
      <sz val="9"/>
      <color indexed="10"/>
      <name val="Arial"/>
      <family val="0"/>
    </font>
    <font>
      <b/>
      <sz val="10"/>
      <color indexed="48"/>
      <name val="Arial"/>
      <family val="0"/>
    </font>
    <font>
      <b/>
      <sz val="10"/>
      <color indexed="17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88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14" fontId="11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/>
      <protection/>
    </xf>
    <xf numFmtId="2" fontId="6" fillId="33" borderId="13" xfId="0" applyNumberFormat="1" applyFont="1" applyFill="1" applyBorder="1" applyAlignment="1" applyProtection="1">
      <alignment vertical="top" wrapText="1" shrinkToFit="1"/>
      <protection/>
    </xf>
    <xf numFmtId="0" fontId="0" fillId="33" borderId="16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top" wrapText="1" shrinkToFit="1"/>
      <protection/>
    </xf>
    <xf numFmtId="2" fontId="6" fillId="33" borderId="17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vertical="top"/>
      <protection/>
    </xf>
    <xf numFmtId="0" fontId="0" fillId="0" borderId="0" xfId="0" applyAlignment="1" applyProtection="1">
      <alignment vertical="top"/>
      <protection/>
    </xf>
    <xf numFmtId="0" fontId="15" fillId="0" borderId="18" xfId="0" applyFont="1" applyFill="1" applyBorder="1" applyAlignment="1" applyProtection="1">
      <alignment horizontal="left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textRotation="90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14" fontId="12" fillId="0" borderId="0" xfId="0" applyNumberFormat="1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/>
      <protection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184" fontId="16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 shrinkToFi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 locked="0"/>
    </xf>
    <xf numFmtId="0" fontId="15" fillId="0" borderId="18" xfId="0" applyFont="1" applyFill="1" applyBorder="1" applyAlignment="1" applyProtection="1">
      <alignment horizontal="left" vertical="center" shrinkToFit="1"/>
      <protection hidden="1" locked="0"/>
    </xf>
    <xf numFmtId="0" fontId="15" fillId="0" borderId="18" xfId="0" applyFont="1" applyFill="1" applyBorder="1" applyAlignment="1" applyProtection="1">
      <alignment horizontal="center" vertical="center" shrinkToFit="1"/>
      <protection hidden="1" locked="0"/>
    </xf>
    <xf numFmtId="181" fontId="15" fillId="0" borderId="26" xfId="0" applyNumberFormat="1" applyFont="1" applyFill="1" applyBorder="1" applyAlignment="1" applyProtection="1">
      <alignment horizontal="center" vertical="center" shrinkToFit="1"/>
      <protection hidden="1" locked="0"/>
    </xf>
    <xf numFmtId="181" fontId="12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27" xfId="0" applyFont="1" applyFill="1" applyBorder="1" applyAlignment="1" applyProtection="1">
      <alignment horizontal="center" vertical="center" shrinkToFit="1"/>
      <protection hidden="1" locked="0"/>
    </xf>
    <xf numFmtId="0" fontId="15" fillId="0" borderId="27" xfId="0" applyFont="1" applyFill="1" applyBorder="1" applyAlignment="1" applyProtection="1">
      <alignment horizontal="left" vertical="center" shrinkToFit="1"/>
      <protection hidden="1" locked="0"/>
    </xf>
    <xf numFmtId="0" fontId="5" fillId="33" borderId="14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 quotePrefix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left"/>
      <protection hidden="1"/>
    </xf>
    <xf numFmtId="14" fontId="6" fillId="0" borderId="33" xfId="0" applyNumberFormat="1" applyFont="1" applyFill="1" applyBorder="1" applyAlignment="1" applyProtection="1">
      <alignment horizontal="left" vertical="top"/>
      <protection/>
    </xf>
    <xf numFmtId="14" fontId="6" fillId="0" borderId="34" xfId="0" applyNumberFormat="1" applyFont="1" applyFill="1" applyBorder="1" applyAlignment="1" applyProtection="1">
      <alignment horizontal="left" vertical="top"/>
      <protection hidden="1"/>
    </xf>
    <xf numFmtId="14" fontId="12" fillId="0" borderId="34" xfId="0" applyNumberFormat="1" applyFont="1" applyBorder="1" applyAlignment="1" applyProtection="1">
      <alignment horizontal="left" vertical="top"/>
      <protection hidden="1"/>
    </xf>
    <xf numFmtId="0" fontId="12" fillId="0" borderId="35" xfId="0" applyFont="1" applyBorder="1" applyAlignment="1" applyProtection="1">
      <alignment textRotation="90"/>
      <protection/>
    </xf>
    <xf numFmtId="0" fontId="12" fillId="0" borderId="36" xfId="0" applyFont="1" applyBorder="1" applyAlignment="1" applyProtection="1">
      <alignment horizontal="center" textRotation="90"/>
      <protection/>
    </xf>
    <xf numFmtId="0" fontId="12" fillId="33" borderId="37" xfId="0" applyFont="1" applyFill="1" applyBorder="1" applyAlignment="1" applyProtection="1">
      <alignment/>
      <protection/>
    </xf>
    <xf numFmtId="0" fontId="12" fillId="33" borderId="37" xfId="0" applyFont="1" applyFill="1" applyBorder="1" applyAlignment="1" applyProtection="1">
      <alignment horizontal="left"/>
      <protection/>
    </xf>
    <xf numFmtId="0" fontId="11" fillId="33" borderId="37" xfId="0" applyFont="1" applyFill="1" applyBorder="1" applyAlignment="1" applyProtection="1">
      <alignment horizontal="center" wrapText="1"/>
      <protection/>
    </xf>
    <xf numFmtId="0" fontId="12" fillId="33" borderId="38" xfId="0" applyFont="1" applyFill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 wrapText="1"/>
      <protection/>
    </xf>
    <xf numFmtId="0" fontId="12" fillId="0" borderId="40" xfId="0" applyFont="1" applyBorder="1" applyAlignment="1" applyProtection="1">
      <alignment horizontal="center" textRotation="90"/>
      <protection/>
    </xf>
    <xf numFmtId="0" fontId="12" fillId="0" borderId="41" xfId="0" applyFont="1" applyBorder="1" applyAlignment="1" applyProtection="1">
      <alignment horizontal="center" textRotation="90"/>
      <protection/>
    </xf>
    <xf numFmtId="0" fontId="12" fillId="0" borderId="42" xfId="0" applyFont="1" applyBorder="1" applyAlignment="1" applyProtection="1">
      <alignment/>
      <protection/>
    </xf>
    <xf numFmtId="0" fontId="12" fillId="0" borderId="41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 textRotation="90"/>
      <protection/>
    </xf>
    <xf numFmtId="0" fontId="14" fillId="0" borderId="42" xfId="0" applyFont="1" applyBorder="1" applyAlignment="1" applyProtection="1">
      <alignment horizontal="center" vertical="center" textRotation="90"/>
      <protection/>
    </xf>
    <xf numFmtId="0" fontId="14" fillId="0" borderId="44" xfId="0" applyFont="1" applyBorder="1" applyAlignment="1" applyProtection="1">
      <alignment horizontal="center" vertical="center" textRotation="90"/>
      <protection/>
    </xf>
    <xf numFmtId="0" fontId="14" fillId="0" borderId="47" xfId="0" applyFont="1" applyBorder="1" applyAlignment="1" applyProtection="1">
      <alignment horizontal="center" vertical="center" textRotation="90"/>
      <protection/>
    </xf>
    <xf numFmtId="0" fontId="14" fillId="0" borderId="45" xfId="0" applyFont="1" applyBorder="1" applyAlignment="1" applyProtection="1">
      <alignment horizontal="center" vertical="center" textRotation="90"/>
      <protection/>
    </xf>
    <xf numFmtId="0" fontId="14" fillId="0" borderId="43" xfId="0" applyFont="1" applyBorder="1" applyAlignment="1" applyProtection="1">
      <alignment horizontal="center" vertical="center" textRotation="90"/>
      <protection/>
    </xf>
    <xf numFmtId="0" fontId="14" fillId="0" borderId="48" xfId="0" applyFont="1" applyBorder="1" applyAlignment="1" applyProtection="1">
      <alignment horizontal="center" vertical="center" textRotation="90"/>
      <protection/>
    </xf>
    <xf numFmtId="0" fontId="12" fillId="0" borderId="49" xfId="0" applyFont="1" applyBorder="1" applyAlignment="1" applyProtection="1">
      <alignment horizontal="center" textRotation="90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/>
      <protection/>
    </xf>
    <xf numFmtId="0" fontId="12" fillId="33" borderId="32" xfId="0" applyFont="1" applyFill="1" applyBorder="1" applyAlignment="1" applyProtection="1">
      <alignment/>
      <protection/>
    </xf>
    <xf numFmtId="0" fontId="17" fillId="33" borderId="32" xfId="0" applyFont="1" applyFill="1" applyBorder="1" applyAlignment="1" applyProtection="1">
      <alignment/>
      <protection/>
    </xf>
    <xf numFmtId="0" fontId="18" fillId="33" borderId="32" xfId="0" applyFont="1" applyFill="1" applyBorder="1" applyAlignment="1" applyProtection="1">
      <alignment/>
      <protection/>
    </xf>
    <xf numFmtId="0" fontId="12" fillId="33" borderId="52" xfId="0" applyFont="1" applyFill="1" applyBorder="1" applyAlignment="1" applyProtection="1">
      <alignment/>
      <protection/>
    </xf>
    <xf numFmtId="0" fontId="19" fillId="33" borderId="53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54" xfId="0" applyFont="1" applyFill="1" applyBorder="1" applyAlignment="1" applyProtection="1">
      <alignment/>
      <protection/>
    </xf>
    <xf numFmtId="49" fontId="21" fillId="33" borderId="53" xfId="0" applyNumberFormat="1" applyFont="1" applyFill="1" applyBorder="1" applyAlignment="1" applyProtection="1">
      <alignment horizontal="center"/>
      <protection/>
    </xf>
    <xf numFmtId="49" fontId="21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49" fontId="21" fillId="33" borderId="0" xfId="0" applyNumberFormat="1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53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 hidden="1"/>
    </xf>
    <xf numFmtId="0" fontId="12" fillId="33" borderId="55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18" fillId="33" borderId="15" xfId="0" applyFont="1" applyFill="1" applyBorder="1" applyAlignment="1" applyProtection="1">
      <alignment/>
      <protection/>
    </xf>
    <xf numFmtId="0" fontId="12" fillId="33" borderId="56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36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textRotation="90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8" xfId="0" applyFont="1" applyFill="1" applyBorder="1" applyAlignment="1" applyProtection="1">
      <alignment horizontal="center" vertical="center"/>
      <protection hidden="1" locked="0"/>
    </xf>
    <xf numFmtId="0" fontId="6" fillId="0" borderId="59" xfId="0" applyFont="1" applyFill="1" applyBorder="1" applyAlignment="1" applyProtection="1">
      <alignment horizontal="center" vertical="center"/>
      <protection hidden="1" locked="0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 shrinkToFit="1"/>
      <protection hidden="1" locked="0"/>
    </xf>
    <xf numFmtId="0" fontId="6" fillId="37" borderId="60" xfId="0" applyFont="1" applyFill="1" applyBorder="1" applyAlignment="1" applyProtection="1">
      <alignment horizontal="center" vertical="center"/>
      <protection hidden="1" locked="0"/>
    </xf>
    <xf numFmtId="0" fontId="6" fillId="37" borderId="62" xfId="0" applyFont="1" applyFill="1" applyBorder="1" applyAlignment="1" applyProtection="1">
      <alignment horizontal="center" vertical="center"/>
      <protection hidden="1" locked="0"/>
    </xf>
    <xf numFmtId="0" fontId="6" fillId="37" borderId="63" xfId="0" applyFont="1" applyFill="1" applyBorder="1" applyAlignment="1" applyProtection="1">
      <alignment horizontal="center" vertical="center"/>
      <protection hidden="1" locked="0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 textRotation="90" wrapText="1"/>
      <protection locked="0"/>
    </xf>
    <xf numFmtId="0" fontId="26" fillId="33" borderId="0" xfId="0" applyFont="1" applyFill="1" applyBorder="1" applyAlignment="1" applyProtection="1">
      <alignment horizontal="center" textRotation="90" wrapText="1" shrinkToFit="1"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27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14" fontId="23" fillId="0" borderId="10" xfId="0" applyNumberFormat="1" applyFont="1" applyFill="1" applyBorder="1" applyAlignment="1" applyProtection="1">
      <alignment/>
      <protection/>
    </xf>
    <xf numFmtId="20" fontId="4" fillId="34" borderId="14" xfId="0" applyNumberFormat="1" applyFont="1" applyFill="1" applyBorder="1" applyAlignment="1" applyProtection="1">
      <alignment horizontal="center"/>
      <protection locked="0"/>
    </xf>
    <xf numFmtId="187" fontId="4" fillId="34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 textRotation="90" wrapText="1"/>
      <protection locked="0"/>
    </xf>
    <xf numFmtId="0" fontId="27" fillId="33" borderId="0" xfId="0" applyFont="1" applyFill="1" applyBorder="1" applyAlignment="1" applyProtection="1">
      <alignment horizontal="center" wrapText="1"/>
      <protection locked="0"/>
    </xf>
    <xf numFmtId="0" fontId="11" fillId="33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 quotePrefix="1">
      <alignment/>
      <protection locked="0"/>
    </xf>
    <xf numFmtId="0" fontId="22" fillId="33" borderId="64" xfId="0" applyFont="1" applyFill="1" applyBorder="1" applyAlignment="1" applyProtection="1">
      <alignment horizontal="center" textRotation="90"/>
      <protection/>
    </xf>
    <xf numFmtId="0" fontId="0" fillId="34" borderId="65" xfId="0" applyFont="1" applyFill="1" applyBorder="1" applyAlignment="1" applyProtection="1">
      <alignment horizontal="center"/>
      <protection/>
    </xf>
    <xf numFmtId="0" fontId="0" fillId="34" borderId="41" xfId="0" applyFont="1" applyFill="1" applyBorder="1" applyAlignment="1" applyProtection="1">
      <alignment horizontal="center"/>
      <protection/>
    </xf>
    <xf numFmtId="0" fontId="0" fillId="34" borderId="43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14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2" fontId="6" fillId="33" borderId="0" xfId="0" applyNumberFormat="1" applyFont="1" applyFill="1" applyBorder="1" applyAlignment="1" applyProtection="1">
      <alignment horizontal="left" vertical="top" wrapText="1" shrinkToFit="1"/>
      <protection/>
    </xf>
    <xf numFmtId="2" fontId="6" fillId="33" borderId="14" xfId="0" applyNumberFormat="1" applyFont="1" applyFill="1" applyBorder="1" applyAlignment="1" applyProtection="1">
      <alignment horizontal="left" vertical="top" wrapText="1" shrinkToFit="1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66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6" fillId="34" borderId="67" xfId="0" applyFont="1" applyFill="1" applyBorder="1" applyAlignment="1" applyProtection="1">
      <alignment horizontal="left" vertical="top" wrapText="1"/>
      <protection/>
    </xf>
    <xf numFmtId="0" fontId="6" fillId="34" borderId="68" xfId="0" applyFont="1" applyFill="1" applyBorder="1" applyAlignment="1" applyProtection="1">
      <alignment horizontal="left" vertical="top" wrapText="1"/>
      <protection/>
    </xf>
    <xf numFmtId="0" fontId="6" fillId="34" borderId="69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4" borderId="13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top" wrapText="1"/>
      <protection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3" borderId="70" xfId="0" applyFont="1" applyFill="1" applyBorder="1" applyAlignment="1" applyProtection="1">
      <alignment horizontal="left"/>
      <protection/>
    </xf>
    <xf numFmtId="0" fontId="6" fillId="33" borderId="71" xfId="0" applyFont="1" applyFill="1" applyBorder="1" applyAlignment="1" applyProtection="1">
      <alignment horizontal="left"/>
      <protection/>
    </xf>
    <xf numFmtId="0" fontId="6" fillId="33" borderId="72" xfId="0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9" fontId="5" fillId="34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 vertical="top" indent="1"/>
      <protection/>
    </xf>
    <xf numFmtId="0" fontId="3" fillId="33" borderId="66" xfId="0" applyFont="1" applyFill="1" applyBorder="1" applyAlignment="1" applyProtection="1">
      <alignment horizontal="center"/>
      <protection/>
    </xf>
    <xf numFmtId="0" fontId="4" fillId="33" borderId="6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 horizontal="center"/>
      <protection/>
    </xf>
    <xf numFmtId="0" fontId="12" fillId="33" borderId="32" xfId="0" applyFont="1" applyFill="1" applyBorder="1" applyAlignment="1" applyProtection="1">
      <alignment horizontal="left"/>
      <protection/>
    </xf>
    <xf numFmtId="0" fontId="12" fillId="0" borderId="73" xfId="0" applyFont="1" applyFill="1" applyBorder="1" applyAlignment="1" applyProtection="1">
      <alignment horizontal="center" textRotation="90"/>
      <protection/>
    </xf>
    <xf numFmtId="0" fontId="12" fillId="0" borderId="18" xfId="0" applyFont="1" applyFill="1" applyBorder="1" applyAlignment="1" applyProtection="1">
      <alignment horizontal="center" textRotation="90"/>
      <protection/>
    </xf>
    <xf numFmtId="0" fontId="12" fillId="0" borderId="20" xfId="0" applyFont="1" applyFill="1" applyBorder="1" applyAlignment="1" applyProtection="1">
      <alignment horizontal="center" textRotation="90"/>
      <protection/>
    </xf>
    <xf numFmtId="0" fontId="13" fillId="33" borderId="66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/>
      <protection locked="0"/>
    </xf>
    <xf numFmtId="0" fontId="12" fillId="0" borderId="73" xfId="0" applyFont="1" applyBorder="1" applyAlignment="1" applyProtection="1">
      <alignment horizontal="center" textRotation="90"/>
      <protection/>
    </xf>
    <xf numFmtId="0" fontId="12" fillId="0" borderId="18" xfId="0" applyFont="1" applyBorder="1" applyAlignment="1" applyProtection="1">
      <alignment horizontal="center" textRotation="90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74" xfId="0" applyFont="1" applyBorder="1" applyAlignment="1" applyProtection="1">
      <alignment horizontal="center" textRotation="90"/>
      <protection/>
    </xf>
    <xf numFmtId="0" fontId="12" fillId="0" borderId="75" xfId="0" applyFont="1" applyBorder="1" applyAlignment="1" applyProtection="1">
      <alignment horizontal="center" textRotation="90"/>
      <protection/>
    </xf>
    <xf numFmtId="0" fontId="12" fillId="0" borderId="76" xfId="0" applyFont="1" applyBorder="1" applyAlignment="1" applyProtection="1">
      <alignment horizontal="center" textRotation="90"/>
      <protection/>
    </xf>
    <xf numFmtId="0" fontId="12" fillId="0" borderId="77" xfId="0" applyFont="1" applyBorder="1" applyAlignment="1" applyProtection="1">
      <alignment horizontal="center" textRotation="90"/>
      <protection/>
    </xf>
    <xf numFmtId="0" fontId="12" fillId="0" borderId="26" xfId="0" applyFont="1" applyBorder="1" applyAlignment="1" applyProtection="1">
      <alignment horizontal="center" textRotation="90"/>
      <protection/>
    </xf>
    <xf numFmtId="0" fontId="12" fillId="0" borderId="78" xfId="0" applyFont="1" applyBorder="1" applyAlignment="1" applyProtection="1">
      <alignment horizontal="center" textRotation="90"/>
      <protection/>
    </xf>
    <xf numFmtId="0" fontId="29" fillId="0" borderId="77" xfId="0" applyFont="1" applyBorder="1" applyAlignment="1" applyProtection="1">
      <alignment horizontal="center" textRotation="90"/>
      <protection/>
    </xf>
    <xf numFmtId="0" fontId="29" fillId="0" borderId="73" xfId="0" applyFont="1" applyBorder="1" applyAlignment="1" applyProtection="1">
      <alignment horizontal="center" textRotation="90"/>
      <protection/>
    </xf>
    <xf numFmtId="0" fontId="30" fillId="0" borderId="79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" textRotation="90"/>
      <protection/>
    </xf>
    <xf numFmtId="0" fontId="12" fillId="0" borderId="22" xfId="0" applyFont="1" applyBorder="1" applyAlignment="1" applyProtection="1">
      <alignment horizontal="center" textRotation="90"/>
      <protection/>
    </xf>
    <xf numFmtId="0" fontId="26" fillId="33" borderId="0" xfId="0" applyFont="1" applyFill="1" applyBorder="1" applyAlignment="1" applyProtection="1">
      <alignment horizontal="center" textRotation="90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textRotation="90"/>
      <protection/>
    </xf>
    <xf numFmtId="0" fontId="12" fillId="0" borderId="81" xfId="0" applyFont="1" applyBorder="1" applyAlignment="1" applyProtection="1">
      <alignment horizontal="center" textRotation="90"/>
      <protection/>
    </xf>
    <xf numFmtId="0" fontId="12" fillId="0" borderId="82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" textRotation="90"/>
      <protection/>
    </xf>
    <xf numFmtId="0" fontId="12" fillId="0" borderId="83" xfId="0" applyFont="1" applyBorder="1" applyAlignment="1" applyProtection="1">
      <alignment horizontal="center" textRotation="90"/>
      <protection/>
    </xf>
    <xf numFmtId="0" fontId="12" fillId="0" borderId="84" xfId="0" applyFont="1" applyBorder="1" applyAlignment="1" applyProtection="1">
      <alignment horizontal="center" textRotation="90"/>
      <protection/>
    </xf>
    <xf numFmtId="0" fontId="12" fillId="0" borderId="64" xfId="0" applyFont="1" applyBorder="1" applyAlignment="1" applyProtection="1">
      <alignment horizontal="center" textRotation="90"/>
      <protection/>
    </xf>
    <xf numFmtId="0" fontId="12" fillId="0" borderId="85" xfId="0" applyFont="1" applyBorder="1" applyAlignment="1" applyProtection="1">
      <alignment horizontal="center" textRotation="90"/>
      <protection/>
    </xf>
    <xf numFmtId="0" fontId="18" fillId="0" borderId="32" xfId="0" applyFont="1" applyFill="1" applyBorder="1" applyAlignment="1" applyProtection="1">
      <alignment horizontal="left"/>
      <protection hidden="1"/>
    </xf>
    <xf numFmtId="0" fontId="18" fillId="0" borderId="86" xfId="0" applyFont="1" applyFill="1" applyBorder="1" applyAlignment="1" applyProtection="1">
      <alignment horizontal="left"/>
      <protection hidden="1"/>
    </xf>
    <xf numFmtId="14" fontId="12" fillId="0" borderId="34" xfId="0" applyNumberFormat="1" applyFont="1" applyBorder="1" applyAlignment="1" applyProtection="1">
      <alignment horizontal="left" vertical="top"/>
      <protection hidden="1"/>
    </xf>
    <xf numFmtId="0" fontId="12" fillId="0" borderId="87" xfId="0" applyFont="1" applyBorder="1" applyAlignment="1" applyProtection="1">
      <alignment horizontal="center" wrapText="1"/>
      <protection/>
    </xf>
    <xf numFmtId="0" fontId="12" fillId="0" borderId="52" xfId="0" applyFont="1" applyBorder="1" applyAlignment="1" applyProtection="1">
      <alignment horizontal="center" wrapText="1"/>
      <protection/>
    </xf>
    <xf numFmtId="0" fontId="12" fillId="0" borderId="88" xfId="0" applyFont="1" applyBorder="1" applyAlignment="1" applyProtection="1">
      <alignment horizontal="center" wrapText="1"/>
      <protection/>
    </xf>
    <xf numFmtId="0" fontId="12" fillId="0" borderId="61" xfId="0" applyFont="1" applyBorder="1" applyAlignment="1" applyProtection="1">
      <alignment horizontal="center" wrapText="1"/>
      <protection/>
    </xf>
    <xf numFmtId="0" fontId="12" fillId="0" borderId="79" xfId="0" applyFont="1" applyFill="1" applyBorder="1" applyAlignment="1" applyProtection="1">
      <alignment horizontal="center" textRotation="90"/>
      <protection/>
    </xf>
    <xf numFmtId="0" fontId="12" fillId="0" borderId="21" xfId="0" applyFont="1" applyFill="1" applyBorder="1" applyAlignment="1" applyProtection="1">
      <alignment horizontal="center" textRotation="90"/>
      <protection/>
    </xf>
    <xf numFmtId="0" fontId="12" fillId="0" borderId="22" xfId="0" applyFont="1" applyFill="1" applyBorder="1" applyAlignment="1" applyProtection="1">
      <alignment horizontal="center" textRotation="90"/>
      <protection/>
    </xf>
    <xf numFmtId="0" fontId="12" fillId="0" borderId="80" xfId="0" applyFont="1" applyBorder="1" applyAlignment="1" applyProtection="1">
      <alignment horizontal="center" textRotation="90" wrapText="1"/>
      <protection/>
    </xf>
    <xf numFmtId="0" fontId="12" fillId="0" borderId="81" xfId="0" applyFont="1" applyBorder="1" applyAlignment="1" applyProtection="1">
      <alignment horizontal="center" textRotation="90" wrapText="1"/>
      <protection/>
    </xf>
    <xf numFmtId="0" fontId="29" fillId="0" borderId="79" xfId="0" applyFont="1" applyBorder="1" applyAlignment="1" applyProtection="1">
      <alignment horizontal="center" textRotation="90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5">
    <dxf>
      <font>
        <b/>
        <i val="0"/>
        <color indexed="10"/>
      </font>
    </dxf>
    <dxf>
      <font>
        <b/>
        <i val="0"/>
        <strike val="0"/>
        <color indexed="9"/>
      </font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lor indexed="10"/>
      </font>
      <fill>
        <patternFill patternType="solid"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9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indexed="9"/>
      </font>
    </dxf>
    <dxf>
      <font>
        <strike val="0"/>
        <color indexed="9"/>
      </font>
    </dxf>
    <dxf>
      <font>
        <b val="0"/>
        <i val="0"/>
        <color indexed="10"/>
      </font>
      <fill>
        <patternFill patternType="solid"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ont>
        <b val="0"/>
        <i val="0"/>
        <color rgb="FFFF0000"/>
      </font>
      <fill>
        <patternFill patternType="solid"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6</xdr:col>
      <xdr:colOff>304800</xdr:colOff>
      <xdr:row>40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9075" y="66675"/>
          <a:ext cx="4657725" cy="6429375"/>
        </a:xfrm>
        <a:prstGeom prst="rect">
          <a:avLst/>
        </a:prstGeom>
        <a:solidFill>
          <a:srgbClr val="FFFFCC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Sie haben die Makros deaktiviert !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Dies wird für die Prüfungsliste nicht empfohlen!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schließen Sie diese Arbeitsmappe wieder </a:t>
          </a:r>
          <a:r>
            <a:rPr lang="en-US" cap="none" sz="10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ohne zu speichern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öffnen Sie sie erneut und wählen Sie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"Makros aktivieren"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wenn Sie danach gefragt werden.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****************************************************************************************************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Sollten Sie  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n i c h 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danach gefragt werden, dann schließen sie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Excel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öffnen Sie Excel erneut mit einem neuen / leeren Tabellenblatt und ändern Sie bitte die Sicherheitseinstellung in Excel über den Menüpunkt 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"Extras"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=&gt;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"Makro"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=&gt;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"Sicherheit"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und wählen Sie hier die Stufe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"Mittel"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Nun öffnen Sie die Prüfungsliste erneut.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****************************************************************************************************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1.) In der Prüfungsliste sind viele Funktionen mittels VBA realisiert um ein komfortables und möglichst fehlerfreies Ausfüllen zu gewährleisten.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Damit dieser VBA-Code im Hintergrund seine Arbeit verrichtet, ist es erforderlich, vor dem Öffnen der Arbeitsmappe die Sicherheitseinstellung </a:t>
          </a:r>
          <a:r>
            <a:rPr lang="en-US" cap="none" sz="9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mindestens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auf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„Mittel“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zu stellen. 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Bei jedem Öffnen einer Excel-Tabelle, die  Makros bzw. VBA-Code enthält, bekommen Sie nun eine Sicherheitswarnung. 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klicken Sie bei Tabellen, die aus vertrauenswürdigen und zuverlässigen Quellen stammen, auf  "Makros aktivieren". Sie haben dadurch keine negativen Auswirkungen zu befürchten.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Diese Einstellung kann auf Ihrem System dauerhaft so bleiben. 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Siehe hierzu auch den entsprechenden Abschnitt im Benutzerhandbuch zu dieser Prüfungsliste.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2.) Arbeiten Sie immer mit einer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Kopie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der originalen Prüfungsliste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495300</xdr:colOff>
      <xdr:row>0</xdr:row>
      <xdr:rowOff>0</xdr:rowOff>
    </xdr:from>
    <xdr:to>
      <xdr:col>43</xdr:col>
      <xdr:colOff>161925</xdr:colOff>
      <xdr:row>8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22640925" y="0"/>
          <a:ext cx="378142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47625</xdr:rowOff>
    </xdr:from>
    <xdr:to>
      <xdr:col>16</xdr:col>
      <xdr:colOff>285750</xdr:colOff>
      <xdr:row>41</xdr:row>
      <xdr:rowOff>152400</xdr:rowOff>
    </xdr:to>
    <xdr:sp macro="[0]!pr_normal">
      <xdr:nvSpPr>
        <xdr:cNvPr id="2" name="Rectangle 16"/>
        <xdr:cNvSpPr>
          <a:spLocks/>
        </xdr:cNvSpPr>
      </xdr:nvSpPr>
      <xdr:spPr>
        <a:xfrm>
          <a:off x="4619625" y="6715125"/>
          <a:ext cx="12763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Prüfungsliste</a:t>
          </a:r>
        </a:p>
      </xdr:txBody>
    </xdr:sp>
    <xdr:clientData fPrintsWithSheet="0"/>
  </xdr:twoCellAnchor>
  <xdr:twoCellAnchor>
    <xdr:from>
      <xdr:col>21</xdr:col>
      <xdr:colOff>47625</xdr:colOff>
      <xdr:row>40</xdr:row>
      <xdr:rowOff>47625</xdr:rowOff>
    </xdr:from>
    <xdr:to>
      <xdr:col>25</xdr:col>
      <xdr:colOff>0</xdr:colOff>
      <xdr:row>41</xdr:row>
      <xdr:rowOff>152400</xdr:rowOff>
    </xdr:to>
    <xdr:sp macro="[0]!pr_behoerden">
      <xdr:nvSpPr>
        <xdr:cNvPr id="3" name="Rectangle 17"/>
        <xdr:cNvSpPr>
          <a:spLocks/>
        </xdr:cNvSpPr>
      </xdr:nvSpPr>
      <xdr:spPr>
        <a:xfrm>
          <a:off x="7620000" y="6715125"/>
          <a:ext cx="1276350" cy="266700"/>
        </a:xfrm>
        <a:prstGeom prst="rect">
          <a:avLst/>
        </a:prstGeom>
        <a:solidFill>
          <a:srgbClr val="BCEAC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Polizei usw.</a:t>
          </a:r>
        </a:p>
      </xdr:txBody>
    </xdr:sp>
    <xdr:clientData fPrintsWithSheet="0"/>
  </xdr:twoCellAnchor>
  <xdr:twoCellAnchor>
    <xdr:from>
      <xdr:col>17</xdr:col>
      <xdr:colOff>133350</xdr:colOff>
      <xdr:row>40</xdr:row>
      <xdr:rowOff>47625</xdr:rowOff>
    </xdr:from>
    <xdr:to>
      <xdr:col>20</xdr:col>
      <xdr:colOff>209550</xdr:colOff>
      <xdr:row>41</xdr:row>
      <xdr:rowOff>152400</xdr:rowOff>
    </xdr:to>
    <xdr:sp macro="[0]!Aktion">
      <xdr:nvSpPr>
        <xdr:cNvPr id="4" name="Rectangle 18"/>
        <xdr:cNvSpPr>
          <a:spLocks/>
        </xdr:cNvSpPr>
      </xdr:nvSpPr>
      <xdr:spPr>
        <a:xfrm>
          <a:off x="6124575" y="6715125"/>
          <a:ext cx="12763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Aktionen wählen</a:t>
          </a:r>
        </a:p>
      </xdr:txBody>
    </xdr:sp>
    <xdr:clientData fPrintsWithSheet="0"/>
  </xdr:twoCellAnchor>
  <xdr:twoCellAnchor editAs="oneCell">
    <xdr:from>
      <xdr:col>14</xdr:col>
      <xdr:colOff>285750</xdr:colOff>
      <xdr:row>5</xdr:row>
      <xdr:rowOff>142875</xdr:rowOff>
    </xdr:from>
    <xdr:to>
      <xdr:col>14</xdr:col>
      <xdr:colOff>447675</xdr:colOff>
      <xdr:row>7</xdr:row>
      <xdr:rowOff>38100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133475"/>
          <a:ext cx="1619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20</xdr:col>
      <xdr:colOff>200025</xdr:colOff>
      <xdr:row>5</xdr:row>
      <xdr:rowOff>142875</xdr:rowOff>
    </xdr:from>
    <xdr:to>
      <xdr:col>21</xdr:col>
      <xdr:colOff>9525</xdr:colOff>
      <xdr:row>7</xdr:row>
      <xdr:rowOff>47625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1334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485775</xdr:colOff>
      <xdr:row>0</xdr:row>
      <xdr:rowOff>0</xdr:rowOff>
    </xdr:from>
    <xdr:to>
      <xdr:col>67</xdr:col>
      <xdr:colOff>533400</xdr:colOff>
      <xdr:row>34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4460200" y="0"/>
          <a:ext cx="9277350" cy="789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38100</xdr:rowOff>
    </xdr:from>
    <xdr:to>
      <xdr:col>3</xdr:col>
      <xdr:colOff>485775</xdr:colOff>
      <xdr:row>34</xdr:row>
      <xdr:rowOff>9525</xdr:rowOff>
    </xdr:to>
    <xdr:sp macro="[0]!zurueck">
      <xdr:nvSpPr>
        <xdr:cNvPr id="2" name="Rectangle 86"/>
        <xdr:cNvSpPr>
          <a:spLocks/>
        </xdr:cNvSpPr>
      </xdr:nvSpPr>
      <xdr:spPr>
        <a:xfrm>
          <a:off x="38100" y="7572375"/>
          <a:ext cx="16002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Zurück zum Deckblatt</a:t>
          </a:r>
        </a:p>
      </xdr:txBody>
    </xdr:sp>
    <xdr:clientData fPrintsWithSheet="0"/>
  </xdr:twoCellAnchor>
  <xdr:twoCellAnchor>
    <xdr:from>
      <xdr:col>4</xdr:col>
      <xdr:colOff>104775</xdr:colOff>
      <xdr:row>32</xdr:row>
      <xdr:rowOff>38100</xdr:rowOff>
    </xdr:from>
    <xdr:to>
      <xdr:col>6</xdr:col>
      <xdr:colOff>276225</xdr:colOff>
      <xdr:row>34</xdr:row>
      <xdr:rowOff>9525</xdr:rowOff>
    </xdr:to>
    <xdr:sp macro="[0]!Aktion">
      <xdr:nvSpPr>
        <xdr:cNvPr id="3" name="Rectangle 92"/>
        <xdr:cNvSpPr>
          <a:spLocks/>
        </xdr:cNvSpPr>
      </xdr:nvSpPr>
      <xdr:spPr>
        <a:xfrm>
          <a:off x="1790700" y="7572375"/>
          <a:ext cx="12763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Aktionen wählen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1438275</xdr:colOff>
      <xdr:row>0</xdr:row>
      <xdr:rowOff>0</xdr:rowOff>
    </xdr:from>
    <xdr:to>
      <xdr:col>67</xdr:col>
      <xdr:colOff>209550</xdr:colOff>
      <xdr:row>32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7355800" y="0"/>
          <a:ext cx="8239125" cy="7572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32</xdr:row>
      <xdr:rowOff>47625</xdr:rowOff>
    </xdr:from>
    <xdr:to>
      <xdr:col>3</xdr:col>
      <xdr:colOff>504825</xdr:colOff>
      <xdr:row>34</xdr:row>
      <xdr:rowOff>19050</xdr:rowOff>
    </xdr:to>
    <xdr:sp macro="[0]!zurueck">
      <xdr:nvSpPr>
        <xdr:cNvPr id="2" name="Rectangle 6"/>
        <xdr:cNvSpPr>
          <a:spLocks/>
        </xdr:cNvSpPr>
      </xdr:nvSpPr>
      <xdr:spPr>
        <a:xfrm>
          <a:off x="57150" y="7581900"/>
          <a:ext cx="1400175" cy="266700"/>
        </a:xfrm>
        <a:prstGeom prst="rect">
          <a:avLst/>
        </a:prstGeom>
        <a:solidFill>
          <a:srgbClr val="BCEAC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Zurück zum Deckblatt</a:t>
          </a:r>
        </a:p>
      </xdr:txBody>
    </xdr:sp>
    <xdr:clientData fPrintsWithSheet="0"/>
  </xdr:twoCellAnchor>
  <xdr:twoCellAnchor>
    <xdr:from>
      <xdr:col>5</xdr:col>
      <xdr:colOff>0</xdr:colOff>
      <xdr:row>32</xdr:row>
      <xdr:rowOff>47625</xdr:rowOff>
    </xdr:from>
    <xdr:to>
      <xdr:col>6</xdr:col>
      <xdr:colOff>323850</xdr:colOff>
      <xdr:row>34</xdr:row>
      <xdr:rowOff>19050</xdr:rowOff>
    </xdr:to>
    <xdr:sp macro="[0]!Aktion">
      <xdr:nvSpPr>
        <xdr:cNvPr id="3" name="Rectangle 12"/>
        <xdr:cNvSpPr>
          <a:spLocks/>
        </xdr:cNvSpPr>
      </xdr:nvSpPr>
      <xdr:spPr>
        <a:xfrm>
          <a:off x="1638300" y="7581900"/>
          <a:ext cx="12763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Aktionen wählen</a:t>
          </a:r>
        </a:p>
      </xdr:txBody>
    </xdr:sp>
    <xdr:clientData fPrintsWithSheet="0"/>
  </xdr:twoCellAnchor>
  <xdr:twoCellAnchor editAs="oneCell">
    <xdr:from>
      <xdr:col>5</xdr:col>
      <xdr:colOff>619125</xdr:colOff>
      <xdr:row>1</xdr:row>
      <xdr:rowOff>38100</xdr:rowOff>
    </xdr:from>
    <xdr:to>
      <xdr:col>6</xdr:col>
      <xdr:colOff>342900</xdr:colOff>
      <xdr:row>2</xdr:row>
      <xdr:rowOff>276225</xdr:rowOff>
    </xdr:to>
    <xdr:pic>
      <xdr:nvPicPr>
        <xdr:cNvPr id="4" name="Picture 13" descr="Ste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857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showGridLines="0" showRowColHeaders="0" tabSelected="1" zoomScale="85" zoomScaleNormal="85" zoomScaleSheetLayoutView="100" zoomScalePageLayoutView="0" workbookViewId="0" topLeftCell="A1">
      <selection activeCell="D15" sqref="D15"/>
    </sheetView>
  </sheetViews>
  <sheetFormatPr defaultColWidth="11.421875" defaultRowHeight="12.75"/>
  <sheetData/>
  <sheetProtection/>
  <printOptions/>
  <pageMargins left="1.03" right="0.787401575" top="1.67" bottom="0.984251969" header="0.24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S55"/>
  <sheetViews>
    <sheetView showGridLines="0" showRowColHeaders="0" zoomScale="85" zoomScaleNormal="85" zoomScaleSheetLayoutView="100" zoomScalePageLayoutView="0" workbookViewId="0" topLeftCell="A1">
      <selection activeCell="P9" sqref="P9:Q9"/>
    </sheetView>
  </sheetViews>
  <sheetFormatPr defaultColWidth="11.421875" defaultRowHeight="12.75"/>
  <cols>
    <col min="1" max="1" width="2.7109375" style="3" customWidth="1"/>
    <col min="2" max="11" width="5.7109375" style="3" customWidth="1"/>
    <col min="12" max="12" width="2.7109375" style="3" customWidth="1"/>
    <col min="13" max="13" width="6.7109375" style="3" customWidth="1"/>
    <col min="14" max="14" width="2.7109375" style="3" customWidth="1"/>
    <col min="15" max="15" width="7.28125" style="3" customWidth="1"/>
    <col min="16" max="16" width="4.8515625" style="3" customWidth="1"/>
    <col min="17" max="17" width="5.7109375" style="3" customWidth="1"/>
    <col min="18" max="18" width="6.57421875" style="3" customWidth="1"/>
    <col min="19" max="24" width="5.7109375" style="3" customWidth="1"/>
    <col min="25" max="25" width="2.7109375" style="3" customWidth="1"/>
    <col min="26" max="38" width="15.28125" style="3" customWidth="1"/>
    <col min="39" max="40" width="13.7109375" style="3" customWidth="1"/>
    <col min="41" max="16384" width="11.421875" style="3" customWidth="1"/>
  </cols>
  <sheetData>
    <row r="1" spans="1:45" ht="20.25" customHeight="1">
      <c r="A1" s="1"/>
      <c r="B1" s="237" t="s">
        <v>0</v>
      </c>
      <c r="C1" s="237"/>
      <c r="D1" s="237"/>
      <c r="E1" s="237"/>
      <c r="F1" s="237"/>
      <c r="G1" s="237"/>
      <c r="H1" s="237"/>
      <c r="I1" s="237"/>
      <c r="J1" s="237"/>
      <c r="K1" s="237"/>
      <c r="L1" s="2"/>
      <c r="M1" s="196" t="s">
        <v>138</v>
      </c>
      <c r="N1" s="186">
        <f ca="1">TODAY()</f>
        <v>40980</v>
      </c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"/>
      <c r="Z1" s="57"/>
      <c r="AK1" s="60"/>
      <c r="AL1" s="60"/>
      <c r="AM1" s="184"/>
      <c r="AN1" s="184"/>
      <c r="AO1" s="184" t="s">
        <v>101</v>
      </c>
      <c r="AP1" s="184"/>
      <c r="AQ1" s="184"/>
      <c r="AR1" s="60"/>
      <c r="AS1" s="60"/>
    </row>
    <row r="2" spans="1:45" ht="15">
      <c r="A2" s="4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7"/>
      <c r="M2" s="196"/>
      <c r="N2" s="4"/>
      <c r="O2" s="239" t="s">
        <v>90</v>
      </c>
      <c r="P2" s="239"/>
      <c r="Q2" s="239"/>
      <c r="R2" s="239"/>
      <c r="S2" s="239"/>
      <c r="T2" s="239"/>
      <c r="U2" s="239"/>
      <c r="V2" s="239"/>
      <c r="W2" s="239"/>
      <c r="X2" s="239"/>
      <c r="Y2" s="8"/>
      <c r="AK2" s="60"/>
      <c r="AL2" s="60"/>
      <c r="AM2" s="184"/>
      <c r="AN2" s="184"/>
      <c r="AO2" s="184">
        <f>COUNTIF(Prüfungsliste!AN6:AN25,"Nein")</f>
        <v>0</v>
      </c>
      <c r="AP2" s="184">
        <f>IF(AO2=0,"",IF(AO2=1,"Prüfling hat nicht bestanden",IF(AO2&gt;=1,"Prüflinge haben nicht bestanden")))</f>
      </c>
      <c r="AQ2" s="184"/>
      <c r="AR2" s="60"/>
      <c r="AS2" s="60"/>
    </row>
    <row r="3" spans="1:45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196"/>
      <c r="N3" s="4"/>
      <c r="O3" s="9"/>
      <c r="P3" s="9"/>
      <c r="Q3" s="9"/>
      <c r="R3" s="9"/>
      <c r="S3" s="9"/>
      <c r="T3" s="9"/>
      <c r="U3" s="9"/>
      <c r="V3" s="9"/>
      <c r="W3" s="9"/>
      <c r="X3" s="9"/>
      <c r="Y3" s="8"/>
      <c r="AK3" s="60"/>
      <c r="AL3" s="60"/>
      <c r="AM3" s="184"/>
      <c r="AN3" s="184"/>
      <c r="AO3" s="184">
        <f>COUNTIF(Prüfung_Behörden!AN6:AN25,"Nein")</f>
        <v>0</v>
      </c>
      <c r="AP3" s="184">
        <f>IF(AO3=0,"",IF(AO3=1,"Prüfling hat nicht bestanden",IF(AO3&gt;=1,"Prüflinge haben nicht bestanden")))</f>
      </c>
      <c r="AQ3" s="184"/>
      <c r="AR3" s="60"/>
      <c r="AS3" s="60"/>
    </row>
    <row r="4" spans="1:45" ht="15">
      <c r="A4" s="4"/>
      <c r="B4" s="76">
        <f>IF(O4="Prüfungsliste",(IF(COUNTIF(Prüfungsliste!BL6:BL25,"1. Dan")=0,"",COUNTIF(Prüfungsliste!BL6:BL25,"1. Dan"))),(IF(COUNTIF(Prüfung_Behörden!BL6:BL25,"1. Dan")=0,"",COUNTIF(Prüfung_Behörden!BL6:BL25,"1. Dan"))))</f>
      </c>
      <c r="C4" s="10" t="s">
        <v>72</v>
      </c>
      <c r="D4" s="76">
        <f>IF(O4="Prüfungsliste",(IF(COUNTIF(Prüfungsliste!BL6:BL25,"2. Dan")=0,"",COUNTIF(Prüfungsliste!BL6:BL25,"2. Dan"))),(IF(COUNTIF(Prüfung_Behörden!BL6:BL25,"2. Dan")=0,"",COUNTIF(Prüfung_Behörden!BL6:BL25,"2. Dan"))))</f>
      </c>
      <c r="E4" s="10" t="s">
        <v>74</v>
      </c>
      <c r="F4" s="76">
        <f>IF(O4="Prüfungsliste",(IF(COUNTIF(Prüfungsliste!BL6:BL25,"3. Dan")=0,"",COUNTIF(Prüfungsliste!BL6:BL25,"3. Dan"))),(IF(COUNTIF(Prüfung_Behörden!BL6:BL25,"3. Dan")=0,"",COUNTIF(Prüfung_Behörden!BL6:BL25,"3. Dan"))))</f>
      </c>
      <c r="G4" s="10" t="s">
        <v>75</v>
      </c>
      <c r="H4" s="76">
        <f>IF(O4="Prüfungsliste",(IF(COUNTIF(Prüfungsliste!BL6:BL25,"4. Dan")=0,"",COUNTIF(Prüfungsliste!BL6:BL25,"4. Dan"))),(IF(COUNTIF(Prüfung_Behörden!BL6:BL25,"4. Dan")=0,"",COUNTIF(Prüfung_Behörden!BL6:BL25,"4. Dan"))))</f>
      </c>
      <c r="I4" s="10" t="s">
        <v>76</v>
      </c>
      <c r="J4" s="76">
        <f>IF(O4="Prüfungsliste",(IF(COUNTIF(Prüfungsliste!BL6:BL25,"5. Dan")=0,"",COUNTIF(Prüfungsliste!BL6:BL25,"5. Dan"))),(IF(COUNTIF(Prüfung_Behörden!BL6:BL25,"5. Dan")=0,"",COUNTIF(Prüfung_Behörden!BL6:BL25,"5. Dan"))))</f>
      </c>
      <c r="K4" s="11" t="s">
        <v>77</v>
      </c>
      <c r="L4" s="7"/>
      <c r="M4" s="196"/>
      <c r="N4" s="4"/>
      <c r="O4" s="240" t="s">
        <v>115</v>
      </c>
      <c r="P4" s="240"/>
      <c r="Q4" s="240"/>
      <c r="R4" s="240"/>
      <c r="S4" s="240"/>
      <c r="T4" s="240"/>
      <c r="U4" s="240"/>
      <c r="V4" s="240"/>
      <c r="W4" s="240"/>
      <c r="X4" s="240"/>
      <c r="Y4" s="8"/>
      <c r="AK4" s="60"/>
      <c r="AL4" s="60"/>
      <c r="AM4" s="60"/>
      <c r="AN4" s="182"/>
      <c r="AO4" s="183"/>
      <c r="AP4" s="182"/>
      <c r="AQ4" s="63"/>
      <c r="AR4" s="63"/>
      <c r="AS4" s="61"/>
    </row>
    <row r="5" spans="1:45" ht="1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196"/>
      <c r="N5" s="4"/>
      <c r="O5" s="240" t="s">
        <v>2</v>
      </c>
      <c r="P5" s="240"/>
      <c r="Q5" s="240"/>
      <c r="R5" s="240"/>
      <c r="S5" s="240"/>
      <c r="T5" s="240"/>
      <c r="U5" s="240"/>
      <c r="V5" s="240"/>
      <c r="W5" s="240"/>
      <c r="X5" s="240"/>
      <c r="Y5" s="8"/>
      <c r="AK5" s="63"/>
      <c r="AL5" s="63"/>
      <c r="AM5" s="63"/>
      <c r="AN5" s="182"/>
      <c r="AO5" s="182"/>
      <c r="AP5" s="182"/>
      <c r="AQ5" s="63"/>
      <c r="AR5" s="63"/>
      <c r="AS5" s="61"/>
    </row>
    <row r="6" spans="1:45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196"/>
      <c r="N6" s="4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AM6" s="62"/>
      <c r="AN6" s="182"/>
      <c r="AO6" s="182"/>
      <c r="AP6" s="182"/>
      <c r="AQ6" s="63"/>
      <c r="AR6" s="63"/>
      <c r="AS6" s="61"/>
    </row>
    <row r="7" spans="1:45" ht="12.75">
      <c r="A7" s="4"/>
      <c r="B7" s="76">
        <f>IF(O4="Prüfungsliste",(IF(COUNTIF(Prüfungsliste!BL6:BL25,"6.1 Kyu")=0,"",COUNTIF(Prüfungsliste!BL6:BL25,"6.1 Kyu"))),(IF(COUNTIF(Prüfung_Behörden!BL6:BL25,"6.1 Kyu")=0,"",COUNTIF(Prüfung_Behörden!BL6:BL25,"6.1 Kyu"))))</f>
      </c>
      <c r="C7" s="46" t="s">
        <v>117</v>
      </c>
      <c r="D7" s="46"/>
      <c r="E7" s="46"/>
      <c r="H7" s="76">
        <f>IF(O4="Prüfungsliste",(IF(COUNTIF(Prüfungsliste!BL6:BL25,"4. Kyu")=0,"",COUNTIF(Prüfungsliste!BL6:BL25,"4. Kyu"))),(IF(COUNTIF(Prüfung_Behörden!BL6:BL25,"4. Kyu")=0,"",COUNTIF(Prüfung_Behörden!BL6:BL25,"4. Kyu"))))</f>
      </c>
      <c r="I7" s="46" t="s">
        <v>122</v>
      </c>
      <c r="K7" s="11"/>
      <c r="L7" s="185"/>
      <c r="M7" s="196"/>
      <c r="N7" s="4"/>
      <c r="O7" s="9"/>
      <c r="P7" s="232" t="s">
        <v>3</v>
      </c>
      <c r="Q7" s="232"/>
      <c r="R7" s="232"/>
      <c r="S7" s="12"/>
      <c r="T7" s="9"/>
      <c r="U7" s="9"/>
      <c r="V7" s="232" t="s">
        <v>4</v>
      </c>
      <c r="W7" s="232"/>
      <c r="X7" s="232"/>
      <c r="Y7" s="8"/>
      <c r="AN7" s="61"/>
      <c r="AO7" s="61"/>
      <c r="AP7" s="61"/>
      <c r="AQ7" s="61"/>
      <c r="AR7" s="61"/>
      <c r="AS7" s="61"/>
    </row>
    <row r="8" spans="1:45" ht="12.75">
      <c r="A8" s="4"/>
      <c r="B8" s="13"/>
      <c r="C8" s="11"/>
      <c r="D8" s="11"/>
      <c r="E8" s="11"/>
      <c r="H8" s="13"/>
      <c r="I8" s="11"/>
      <c r="K8" s="11"/>
      <c r="L8" s="185"/>
      <c r="M8" s="196"/>
      <c r="N8" s="4"/>
      <c r="O8" s="9"/>
      <c r="P8" s="9"/>
      <c r="Q8" s="9"/>
      <c r="R8" s="9"/>
      <c r="S8" s="9"/>
      <c r="T8" s="9"/>
      <c r="U8" s="9"/>
      <c r="V8" s="9"/>
      <c r="W8" s="9"/>
      <c r="X8" s="9"/>
      <c r="Y8" s="8"/>
      <c r="AN8" s="61"/>
      <c r="AO8" s="61"/>
      <c r="AP8" s="61"/>
      <c r="AQ8" s="61"/>
      <c r="AR8" s="61"/>
      <c r="AS8" s="61"/>
    </row>
    <row r="9" spans="1:45" ht="12.75">
      <c r="A9" s="4"/>
      <c r="B9" s="76">
        <f>IF(O4="Prüfungsliste",(IF(COUNTIF(Prüfungsliste!BL6:BL25,"6.2 Kyu")=0,"",COUNTIF(Prüfungsliste!BL6:BL25,"6.2 Kyu"))),(IF(COUNTIF(Prüfung_Behörden!BL6:BL25,"6.2 Kyu")=0,"",COUNTIF(Prüfung_Behörden!BL6:BL25,"6.2 Kyu"))))</f>
      </c>
      <c r="C9" s="46" t="s">
        <v>118</v>
      </c>
      <c r="D9" s="46"/>
      <c r="E9" s="46"/>
      <c r="H9" s="76">
        <f>IF(O4="Prüfungsliste",(IF(COUNTIF(Prüfungsliste!BL6:BL25,"4.1 Kyu")=0,"",COUNTIF(Prüfungsliste!BL6:BL25,"4.1 Kyu"))),(IF(COUNTIF(Prüfung_Behörden!BL6:BL25,"4.1 Kyu")=0,"",COUNTIF(Prüfung_Behörden!BL6:BL25,"4.1 Kyu"))))</f>
      </c>
      <c r="I9" s="46" t="s">
        <v>123</v>
      </c>
      <c r="K9" s="11"/>
      <c r="L9" s="185"/>
      <c r="M9" s="196"/>
      <c r="N9" s="14"/>
      <c r="O9" s="5" t="s">
        <v>5</v>
      </c>
      <c r="P9" s="201"/>
      <c r="Q9" s="201"/>
      <c r="R9" s="234" t="s">
        <v>6</v>
      </c>
      <c r="S9" s="234"/>
      <c r="T9" s="188"/>
      <c r="U9" s="5" t="s">
        <v>7</v>
      </c>
      <c r="V9" s="15" t="s">
        <v>8</v>
      </c>
      <c r="W9" s="187"/>
      <c r="X9" s="16" t="s">
        <v>7</v>
      </c>
      <c r="Y9" s="7"/>
      <c r="AN9" s="61"/>
      <c r="AO9" s="61"/>
      <c r="AP9" s="61"/>
      <c r="AQ9" s="61"/>
      <c r="AR9" s="61"/>
      <c r="AS9" s="61"/>
    </row>
    <row r="10" spans="1:45" ht="12.75">
      <c r="A10" s="4"/>
      <c r="B10" s="13"/>
      <c r="C10" s="11"/>
      <c r="D10" s="11"/>
      <c r="E10" s="11"/>
      <c r="H10" s="13"/>
      <c r="I10" s="11"/>
      <c r="K10" s="11"/>
      <c r="L10" s="185"/>
      <c r="M10" s="196"/>
      <c r="N10" s="14"/>
      <c r="O10" s="6"/>
      <c r="P10" s="17"/>
      <c r="Q10" s="6"/>
      <c r="R10" s="6"/>
      <c r="S10" s="6"/>
      <c r="T10" s="6"/>
      <c r="U10" s="6"/>
      <c r="V10" s="6"/>
      <c r="W10" s="6"/>
      <c r="X10" s="6"/>
      <c r="Y10" s="7"/>
      <c r="AN10" s="61"/>
      <c r="AO10" s="61"/>
      <c r="AP10" s="61"/>
      <c r="AQ10" s="61"/>
      <c r="AR10" s="61"/>
      <c r="AS10" s="61"/>
    </row>
    <row r="11" spans="1:45" ht="12.75">
      <c r="A11" s="4"/>
      <c r="B11" s="76">
        <f>IF(O4="Prüfungsliste",(IF(COUNTIF(Prüfungsliste!BL6:BL25,"5. Kyu")=0,"",COUNTIF(Prüfungsliste!BL6:BL25,"5. Kyu"))),(IF(COUNTIF(Prüfung_Behörden!BL6:BL25,"5. Kyu")=0,"",COUNTIF(Prüfung_Behörden!BL6:BL25,"5. Kyu"))))</f>
      </c>
      <c r="C11" s="46" t="s">
        <v>121</v>
      </c>
      <c r="D11" s="46"/>
      <c r="E11" s="46"/>
      <c r="H11" s="76">
        <f>IF(O4="Prüfungsliste",(IF(COUNTIF(Prüfungsliste!BL6:BL25,"3. Kyu")=0,"",COUNTIF(Prüfungsliste!BL6:BL25,"3. Kyu"))),(IF(COUNTIF(Prüfung_Behörden!BL6:BL25,"3. Kyu")=0,"",COUNTIF(Prüfung_Behörden!BL6:BL25,"3. Kyu"))))</f>
      </c>
      <c r="I11" s="46" t="s">
        <v>124</v>
      </c>
      <c r="K11" s="11"/>
      <c r="L11" s="185"/>
      <c r="M11" s="196"/>
      <c r="N11" s="14"/>
      <c r="O11" s="235" t="s">
        <v>9</v>
      </c>
      <c r="P11" s="235"/>
      <c r="Q11" s="235"/>
      <c r="R11" s="227"/>
      <c r="S11" s="227"/>
      <c r="T11" s="227"/>
      <c r="U11" s="227"/>
      <c r="V11" s="227"/>
      <c r="W11" s="227"/>
      <c r="X11" s="227"/>
      <c r="Y11" s="7"/>
      <c r="AN11" s="61"/>
      <c r="AO11" s="61"/>
      <c r="AP11" s="61"/>
      <c r="AQ11" s="61"/>
      <c r="AR11" s="61"/>
      <c r="AS11" s="61"/>
    </row>
    <row r="12" spans="1:25" ht="12.75">
      <c r="A12" s="4"/>
      <c r="B12" s="13"/>
      <c r="C12" s="11"/>
      <c r="D12" s="11"/>
      <c r="E12" s="11"/>
      <c r="H12" s="13"/>
      <c r="I12" s="11"/>
      <c r="K12" s="11"/>
      <c r="L12" s="185"/>
      <c r="M12" s="196"/>
      <c r="N12" s="14"/>
      <c r="O12" s="18"/>
      <c r="P12" s="18"/>
      <c r="Q12" s="18"/>
      <c r="R12" s="11"/>
      <c r="S12" s="11"/>
      <c r="T12" s="11"/>
      <c r="U12" s="11"/>
      <c r="V12" s="11"/>
      <c r="W12" s="11"/>
      <c r="X12" s="11"/>
      <c r="Y12" s="7"/>
    </row>
    <row r="13" spans="1:25" ht="12.75">
      <c r="A13" s="4"/>
      <c r="B13" s="76">
        <f>IF(O4="Prüfungsliste",(IF(COUNTIF(Prüfungsliste!BL6:BL25,"5.1 Kyu")=0,"",COUNTIF(Prüfungsliste!BL6:BL25,"5.1 Kyu"))),(IF(COUNTIF(Prüfung_Behörden!BL6:BL25,"5.1 Kyu")=0,"",COUNTIF(Prüfung_Behörden!BL6:BL25,"5.1 Kyu"))))</f>
      </c>
      <c r="C13" s="46" t="s">
        <v>119</v>
      </c>
      <c r="D13" s="46"/>
      <c r="E13" s="46"/>
      <c r="H13" s="76">
        <f>IF(O4="Prüfungsliste",(IF(COUNTIF(Prüfungsliste!BL6:BL25,"2. Kyu")=0,"",COUNTIF(Prüfungsliste!BL6:BL25,"2. Kyu"))),(IF(COUNTIF(Prüfung_Behörden!BL6:BL25,"2. Kyu")=0,"",COUNTIF(Prüfung_Behörden!BL6:BL25,"2. Kyu"))))</f>
      </c>
      <c r="I13" s="46" t="s">
        <v>125</v>
      </c>
      <c r="K13" s="11"/>
      <c r="L13" s="185"/>
      <c r="M13" s="196"/>
      <c r="N13" s="14"/>
      <c r="O13" s="235" t="s">
        <v>10</v>
      </c>
      <c r="P13" s="235"/>
      <c r="Q13" s="235"/>
      <c r="R13" s="227"/>
      <c r="S13" s="227"/>
      <c r="T13" s="227"/>
      <c r="U13" s="227"/>
      <c r="V13" s="227"/>
      <c r="W13" s="227"/>
      <c r="X13" s="227"/>
      <c r="Y13" s="7"/>
    </row>
    <row r="14" spans="1:25" ht="12.75">
      <c r="A14" s="4"/>
      <c r="B14" s="13"/>
      <c r="C14" s="11"/>
      <c r="D14" s="11"/>
      <c r="E14" s="11"/>
      <c r="H14" s="13"/>
      <c r="I14" s="11"/>
      <c r="K14" s="11"/>
      <c r="L14" s="185"/>
      <c r="M14" s="196"/>
      <c r="N14" s="14"/>
      <c r="O14" s="18"/>
      <c r="P14" s="18"/>
      <c r="Q14" s="18"/>
      <c r="R14" s="11"/>
      <c r="S14" s="11"/>
      <c r="T14" s="11"/>
      <c r="U14" s="11"/>
      <c r="V14" s="11"/>
      <c r="W14" s="11"/>
      <c r="X14" s="11"/>
      <c r="Y14" s="7"/>
    </row>
    <row r="15" spans="1:25" ht="12.75">
      <c r="A15" s="4"/>
      <c r="B15" s="76">
        <f>IF(O4="Prüfungsliste",(IF(COUNTIF(Prüfungsliste!BL6:BL25,"5.2 Kyu")=0,"",COUNTIF(Prüfungsliste!BL6:BL25,"5.2 Kyu"))),(IF(COUNTIF(Prüfung_Behörden!BL6:BL25,"5.2 Kyu")=0,"",COUNTIF(Prüfung_Behörden!BL6:BL25,"5.2 Kyu"))))</f>
      </c>
      <c r="C15" s="46" t="s">
        <v>120</v>
      </c>
      <c r="D15" s="46"/>
      <c r="E15" s="46"/>
      <c r="H15" s="76">
        <f>IF(O4="Prüfungsliste",(IF(COUNTIF(Prüfungsliste!BL6:BL25,"1. Kyu")=0,"",COUNTIF(Prüfungsliste!BL6:BL25,"1. Kyu"))),(IF(COUNTIF(Prüfung_Behörden!BL6:BL25,"1. Kyu")=0,"",COUNTIF(Prüfung_Behörden!BL6:BL25,"1. Kyu"))))</f>
      </c>
      <c r="I15" s="46" t="s">
        <v>126</v>
      </c>
      <c r="K15" s="11"/>
      <c r="L15" s="185"/>
      <c r="M15" s="196"/>
      <c r="N15" s="14"/>
      <c r="O15" s="229" t="s">
        <v>11</v>
      </c>
      <c r="P15" s="229"/>
      <c r="Q15" s="229"/>
      <c r="R15" s="233">
        <f>IF(COUNTA(R17,R19,R21)=0,"",(COUNTA(R17,R19,R21)))</f>
      </c>
      <c r="S15" s="233"/>
      <c r="T15" s="233"/>
      <c r="U15" s="233"/>
      <c r="V15" s="233"/>
      <c r="W15" s="233"/>
      <c r="X15" s="233"/>
      <c r="Y15" s="7"/>
    </row>
    <row r="16" spans="1:25" ht="12.7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196"/>
      <c r="N16" s="14"/>
      <c r="O16" s="18"/>
      <c r="P16" s="18"/>
      <c r="Q16" s="18"/>
      <c r="R16" s="11"/>
      <c r="S16" s="11"/>
      <c r="T16" s="11"/>
      <c r="U16" s="11"/>
      <c r="V16" s="11"/>
      <c r="W16" s="11"/>
      <c r="X16" s="11"/>
      <c r="Y16" s="7"/>
    </row>
    <row r="17" spans="1:25" ht="12.7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196"/>
      <c r="N17" s="14"/>
      <c r="O17" s="229" t="s">
        <v>12</v>
      </c>
      <c r="P17" s="229"/>
      <c r="Q17" s="229"/>
      <c r="R17" s="227"/>
      <c r="S17" s="227"/>
      <c r="T17" s="227"/>
      <c r="U17" s="227"/>
      <c r="V17" s="19"/>
      <c r="W17" s="20"/>
      <c r="X17" s="19" t="s">
        <v>13</v>
      </c>
      <c r="Y17" s="7"/>
    </row>
    <row r="18" spans="1:25" ht="12.75">
      <c r="A18" s="4"/>
      <c r="B18" s="189">
        <f>IF(ISERROR(IF(AO2=0,"",AO2)),"",IF(AO2=0,"",AO2))</f>
      </c>
      <c r="C18" s="6">
        <f>IF(ISERROR(AP2),"",(AP2))</f>
      </c>
      <c r="D18" s="46"/>
      <c r="E18" s="46"/>
      <c r="F18" s="46"/>
      <c r="G18" s="46"/>
      <c r="H18" s="46"/>
      <c r="I18" s="46"/>
      <c r="J18" s="46"/>
      <c r="K18" s="46"/>
      <c r="L18" s="7"/>
      <c r="M18" s="196"/>
      <c r="N18" s="14"/>
      <c r="O18" s="236" t="s">
        <v>100</v>
      </c>
      <c r="P18" s="236"/>
      <c r="Q18" s="236"/>
      <c r="R18" s="11"/>
      <c r="S18" s="11"/>
      <c r="T18" s="11"/>
      <c r="U18" s="11"/>
      <c r="V18" s="11"/>
      <c r="W18" s="11"/>
      <c r="X18" s="11"/>
      <c r="Y18" s="7"/>
    </row>
    <row r="19" spans="1:25" ht="12.75">
      <c r="A19" s="4"/>
      <c r="B19" s="189">
        <f>IF(ISERROR(IF(AO3=0,"",AO3)),"",IF(AO3=0,"",AO3))</f>
      </c>
      <c r="C19" s="6">
        <f>IF(ISERROR(AP3),"",(AP3))</f>
      </c>
      <c r="D19" s="6"/>
      <c r="E19" s="6"/>
      <c r="F19" s="6"/>
      <c r="G19" s="6"/>
      <c r="H19" s="6"/>
      <c r="I19" s="6"/>
      <c r="J19" s="6"/>
      <c r="K19" s="6"/>
      <c r="L19" s="7"/>
      <c r="M19" s="196"/>
      <c r="N19" s="14"/>
      <c r="O19" s="229" t="s">
        <v>12</v>
      </c>
      <c r="P19" s="229"/>
      <c r="Q19" s="229"/>
      <c r="R19" s="227"/>
      <c r="S19" s="227"/>
      <c r="T19" s="227"/>
      <c r="U19" s="227"/>
      <c r="V19" s="19"/>
      <c r="W19" s="20"/>
      <c r="X19" s="19" t="s">
        <v>13</v>
      </c>
      <c r="Y19" s="7"/>
    </row>
    <row r="20" spans="1:25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196"/>
      <c r="N20" s="14"/>
      <c r="O20" s="18"/>
      <c r="P20" s="18"/>
      <c r="Q20" s="18"/>
      <c r="R20" s="11"/>
      <c r="S20" s="11"/>
      <c r="T20" s="11"/>
      <c r="U20" s="11"/>
      <c r="V20" s="11"/>
      <c r="W20" s="11"/>
      <c r="X20" s="11"/>
      <c r="Y20" s="7"/>
    </row>
    <row r="21" spans="1:25" ht="12.75">
      <c r="A21" s="4"/>
      <c r="B21" s="224" t="s">
        <v>14</v>
      </c>
      <c r="C21" s="225"/>
      <c r="D21" s="225"/>
      <c r="E21" s="225"/>
      <c r="F21" s="225"/>
      <c r="G21" s="225"/>
      <c r="H21" s="225"/>
      <c r="I21" s="225"/>
      <c r="J21" s="225"/>
      <c r="K21" s="226"/>
      <c r="L21" s="7"/>
      <c r="M21" s="196"/>
      <c r="N21" s="14"/>
      <c r="O21" s="229" t="s">
        <v>12</v>
      </c>
      <c r="P21" s="229"/>
      <c r="Q21" s="229"/>
      <c r="R21" s="227"/>
      <c r="S21" s="227"/>
      <c r="T21" s="227"/>
      <c r="U21" s="227"/>
      <c r="V21" s="19"/>
      <c r="W21" s="20"/>
      <c r="X21" s="19" t="s">
        <v>13</v>
      </c>
      <c r="Y21" s="7"/>
    </row>
    <row r="22" spans="1:25" ht="13.5" thickBot="1">
      <c r="A22" s="4"/>
      <c r="B22" s="215"/>
      <c r="C22" s="216"/>
      <c r="D22" s="216"/>
      <c r="E22" s="216"/>
      <c r="F22" s="216"/>
      <c r="G22" s="216"/>
      <c r="H22" s="216"/>
      <c r="I22" s="216"/>
      <c r="J22" s="216"/>
      <c r="K22" s="217"/>
      <c r="L22" s="7"/>
      <c r="M22" s="196"/>
      <c r="N22" s="14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7"/>
    </row>
    <row r="23" spans="1:25" ht="12.75">
      <c r="A23" s="4"/>
      <c r="B23" s="218"/>
      <c r="C23" s="219"/>
      <c r="D23" s="219"/>
      <c r="E23" s="219"/>
      <c r="F23" s="219"/>
      <c r="G23" s="219"/>
      <c r="H23" s="219"/>
      <c r="I23" s="219"/>
      <c r="J23" s="219"/>
      <c r="K23" s="220"/>
      <c r="L23" s="7"/>
      <c r="M23" s="196"/>
      <c r="N23" s="14"/>
      <c r="O23" s="6" t="s">
        <v>15</v>
      </c>
      <c r="P23" s="6"/>
      <c r="Q23" s="6"/>
      <c r="R23" s="6"/>
      <c r="S23" s="6"/>
      <c r="T23" s="6"/>
      <c r="U23" s="6"/>
      <c r="V23" s="6"/>
      <c r="W23" s="6"/>
      <c r="X23" s="6"/>
      <c r="Y23" s="7"/>
    </row>
    <row r="24" spans="1:25" ht="12.75">
      <c r="A24" s="4"/>
      <c r="B24" s="218"/>
      <c r="C24" s="219"/>
      <c r="D24" s="219"/>
      <c r="E24" s="219"/>
      <c r="F24" s="219"/>
      <c r="G24" s="219"/>
      <c r="H24" s="219"/>
      <c r="I24" s="219"/>
      <c r="J24" s="219"/>
      <c r="K24" s="220"/>
      <c r="L24" s="7"/>
      <c r="M24" s="196"/>
      <c r="N24" s="14"/>
      <c r="O24" s="9"/>
      <c r="P24" s="9"/>
      <c r="Q24" s="9"/>
      <c r="R24" s="9"/>
      <c r="S24" s="22"/>
      <c r="T24" s="9"/>
      <c r="U24" s="9"/>
      <c r="V24" s="9"/>
      <c r="W24" s="9"/>
      <c r="X24" s="6"/>
      <c r="Y24" s="7"/>
    </row>
    <row r="25" spans="1:25" ht="12.75">
      <c r="A25" s="4"/>
      <c r="B25" s="218"/>
      <c r="C25" s="219"/>
      <c r="D25" s="219"/>
      <c r="E25" s="219"/>
      <c r="F25" s="219"/>
      <c r="G25" s="219"/>
      <c r="H25" s="219"/>
      <c r="I25" s="219"/>
      <c r="J25" s="219"/>
      <c r="K25" s="220"/>
      <c r="L25" s="7"/>
      <c r="M25" s="196"/>
      <c r="N25" s="14"/>
      <c r="O25" s="203" t="s">
        <v>16</v>
      </c>
      <c r="P25" s="203"/>
      <c r="Q25" s="203"/>
      <c r="R25" s="230"/>
      <c r="S25" s="230"/>
      <c r="T25" s="6"/>
      <c r="U25" s="9"/>
      <c r="V25" s="9"/>
      <c r="W25" s="6"/>
      <c r="X25" s="6"/>
      <c r="Y25" s="7"/>
    </row>
    <row r="26" spans="1:25" ht="12.75">
      <c r="A26" s="4"/>
      <c r="B26" s="221"/>
      <c r="C26" s="222"/>
      <c r="D26" s="222"/>
      <c r="E26" s="222"/>
      <c r="F26" s="222"/>
      <c r="G26" s="222"/>
      <c r="H26" s="222"/>
      <c r="I26" s="222"/>
      <c r="J26" s="222"/>
      <c r="K26" s="223"/>
      <c r="L26" s="7"/>
      <c r="M26" s="196"/>
      <c r="N26" s="14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</row>
    <row r="27" spans="1:25" ht="12.75">
      <c r="A27" s="4"/>
      <c r="B27" s="9"/>
      <c r="C27" s="6"/>
      <c r="D27" s="6"/>
      <c r="E27" s="6"/>
      <c r="F27" s="6"/>
      <c r="G27" s="6"/>
      <c r="H27" s="6"/>
      <c r="I27" s="6"/>
      <c r="J27" s="6"/>
      <c r="K27" s="6"/>
      <c r="L27" s="7"/>
      <c r="M27" s="196"/>
      <c r="N27" s="14"/>
      <c r="O27" s="203" t="s">
        <v>17</v>
      </c>
      <c r="P27" s="203"/>
      <c r="Q27" s="203"/>
      <c r="R27" s="201"/>
      <c r="S27" s="202"/>
      <c r="T27" s="24" t="s">
        <v>18</v>
      </c>
      <c r="U27" s="231"/>
      <c r="V27" s="231"/>
      <c r="W27" s="231"/>
      <c r="X27" s="231"/>
      <c r="Y27" s="7"/>
    </row>
    <row r="28" spans="1:25" ht="12.75">
      <c r="A28" s="4"/>
      <c r="B28" s="224" t="s">
        <v>19</v>
      </c>
      <c r="C28" s="225"/>
      <c r="D28" s="225"/>
      <c r="E28" s="225"/>
      <c r="F28" s="225"/>
      <c r="G28" s="225"/>
      <c r="H28" s="225"/>
      <c r="I28" s="225"/>
      <c r="J28" s="225"/>
      <c r="K28" s="226"/>
      <c r="L28" s="7"/>
      <c r="M28" s="196"/>
      <c r="N28" s="14"/>
      <c r="O28" s="200" t="s">
        <v>107</v>
      </c>
      <c r="P28" s="200"/>
      <c r="Q28" s="200"/>
      <c r="R28" s="200"/>
      <c r="S28" s="200"/>
      <c r="T28" s="200"/>
      <c r="U28" s="200"/>
      <c r="V28" s="200"/>
      <c r="W28" s="200"/>
      <c r="X28" s="200"/>
      <c r="Y28" s="7"/>
    </row>
    <row r="29" spans="1:25" ht="12.75">
      <c r="A29" s="4"/>
      <c r="B29" s="215"/>
      <c r="C29" s="216"/>
      <c r="D29" s="216"/>
      <c r="E29" s="216"/>
      <c r="F29" s="216"/>
      <c r="G29" s="216"/>
      <c r="H29" s="216"/>
      <c r="I29" s="216"/>
      <c r="J29" s="216"/>
      <c r="K29" s="217"/>
      <c r="L29" s="7"/>
      <c r="M29" s="196"/>
      <c r="N29" s="14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7"/>
    </row>
    <row r="30" spans="1:25" ht="12.75">
      <c r="A30" s="4"/>
      <c r="B30" s="218"/>
      <c r="C30" s="219"/>
      <c r="D30" s="219"/>
      <c r="E30" s="219"/>
      <c r="F30" s="219"/>
      <c r="G30" s="219"/>
      <c r="H30" s="219"/>
      <c r="I30" s="219"/>
      <c r="J30" s="219"/>
      <c r="K30" s="220"/>
      <c r="L30" s="7"/>
      <c r="M30" s="196"/>
      <c r="N30" s="14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7"/>
    </row>
    <row r="31" spans="1:25" ht="12.75">
      <c r="A31" s="4"/>
      <c r="B31" s="218"/>
      <c r="C31" s="219"/>
      <c r="D31" s="219"/>
      <c r="E31" s="219"/>
      <c r="F31" s="219"/>
      <c r="G31" s="219"/>
      <c r="H31" s="219"/>
      <c r="I31" s="219"/>
      <c r="J31" s="219"/>
      <c r="K31" s="220"/>
      <c r="L31" s="7"/>
      <c r="M31" s="196"/>
      <c r="N31" s="14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1:25" ht="12.75">
      <c r="A32" s="4"/>
      <c r="B32" s="218"/>
      <c r="C32" s="219"/>
      <c r="D32" s="219"/>
      <c r="E32" s="219"/>
      <c r="F32" s="219"/>
      <c r="G32" s="219"/>
      <c r="H32" s="219"/>
      <c r="I32" s="219"/>
      <c r="J32" s="219"/>
      <c r="K32" s="220"/>
      <c r="L32" s="7"/>
      <c r="M32" s="196"/>
      <c r="N32" s="14"/>
      <c r="O32" s="228" t="s">
        <v>20</v>
      </c>
      <c r="P32" s="228"/>
      <c r="Q32" s="228"/>
      <c r="R32" s="228"/>
      <c r="S32" s="228"/>
      <c r="T32" s="23"/>
      <c r="U32" s="6" t="s">
        <v>21</v>
      </c>
      <c r="V32" s="6"/>
      <c r="W32" s="6"/>
      <c r="X32" s="6"/>
      <c r="Y32" s="7"/>
    </row>
    <row r="33" spans="1:25" ht="12.75">
      <c r="A33" s="4"/>
      <c r="B33" s="221"/>
      <c r="C33" s="222"/>
      <c r="D33" s="222"/>
      <c r="E33" s="222"/>
      <c r="F33" s="222"/>
      <c r="G33" s="222"/>
      <c r="H33" s="222"/>
      <c r="I33" s="222"/>
      <c r="J33" s="222"/>
      <c r="K33" s="223"/>
      <c r="L33" s="7"/>
      <c r="M33" s="196"/>
      <c r="N33" s="14"/>
      <c r="O33" s="228"/>
      <c r="P33" s="228"/>
      <c r="Q33" s="228"/>
      <c r="R33" s="228"/>
      <c r="S33" s="228"/>
      <c r="T33" s="23"/>
      <c r="U33" s="6" t="s">
        <v>22</v>
      </c>
      <c r="V33" s="6"/>
      <c r="W33" s="6"/>
      <c r="X33" s="6"/>
      <c r="Y33" s="7"/>
    </row>
    <row r="34" spans="1:25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196"/>
      <c r="N34" s="14"/>
      <c r="O34" s="228"/>
      <c r="P34" s="228"/>
      <c r="Q34" s="228"/>
      <c r="R34" s="228"/>
      <c r="S34" s="228"/>
      <c r="T34" s="23"/>
      <c r="U34" s="6" t="s">
        <v>23</v>
      </c>
      <c r="V34" s="6"/>
      <c r="W34" s="6"/>
      <c r="X34" s="6"/>
      <c r="Y34" s="7"/>
    </row>
    <row r="35" spans="1:25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196"/>
      <c r="N35" s="14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</row>
    <row r="36" spans="1:25" ht="12.75" customHeight="1">
      <c r="A36" s="4"/>
      <c r="B36" s="209"/>
      <c r="C36" s="210"/>
      <c r="D36" s="210"/>
      <c r="E36" s="210"/>
      <c r="F36" s="210"/>
      <c r="G36" s="210"/>
      <c r="H36" s="210"/>
      <c r="I36" s="210"/>
      <c r="J36" s="210"/>
      <c r="K36" s="211"/>
      <c r="L36" s="7"/>
      <c r="M36" s="196"/>
      <c r="N36" s="14"/>
      <c r="O36" s="200" t="s">
        <v>108</v>
      </c>
      <c r="P36" s="200"/>
      <c r="Q36" s="200"/>
      <c r="R36" s="200"/>
      <c r="S36" s="200"/>
      <c r="T36" s="200"/>
      <c r="U36" s="200"/>
      <c r="V36" s="200"/>
      <c r="W36" s="200"/>
      <c r="X36" s="200"/>
      <c r="Y36" s="7"/>
    </row>
    <row r="37" spans="1:25" ht="12.75">
      <c r="A37" s="4"/>
      <c r="B37" s="212"/>
      <c r="C37" s="213"/>
      <c r="D37" s="213"/>
      <c r="E37" s="213"/>
      <c r="F37" s="213"/>
      <c r="G37" s="213"/>
      <c r="H37" s="213"/>
      <c r="I37" s="213"/>
      <c r="J37" s="213"/>
      <c r="K37" s="214"/>
      <c r="L37" s="7"/>
      <c r="M37" s="196"/>
      <c r="N37" s="14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7"/>
    </row>
    <row r="38" spans="1:25" ht="12.75">
      <c r="A38" s="4"/>
      <c r="B38" s="206"/>
      <c r="C38" s="207"/>
      <c r="D38" s="207"/>
      <c r="E38" s="207"/>
      <c r="F38" s="207"/>
      <c r="G38" s="207"/>
      <c r="H38" s="207"/>
      <c r="I38" s="207"/>
      <c r="J38" s="207"/>
      <c r="K38" s="208"/>
      <c r="L38" s="7"/>
      <c r="M38" s="196"/>
      <c r="N38" s="1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7"/>
    </row>
    <row r="39" spans="1:25" ht="12.75" customHeight="1">
      <c r="A39" s="4"/>
      <c r="B39" s="206" t="s">
        <v>24</v>
      </c>
      <c r="C39" s="207"/>
      <c r="D39" s="207"/>
      <c r="E39" s="207"/>
      <c r="F39" s="207"/>
      <c r="G39" s="207"/>
      <c r="H39" s="207"/>
      <c r="I39" s="207"/>
      <c r="J39" s="207"/>
      <c r="K39" s="208"/>
      <c r="L39" s="7"/>
      <c r="M39" s="196"/>
      <c r="N39" s="26"/>
      <c r="O39" s="204" t="str">
        <f>"Diese Prüfungsliste ist nach der Prüfung ausgefüllt - ggf. mit den Pässen, bis "&amp;IF(P9="","spätestens 2 Wochen nach dem Prüfungstermin, zurückzusenden.","zum "&amp;DAY(P9+14)&amp;"."&amp;MONTH(P9+14)&amp;"."&amp;YEAR(P9+14)&amp;" zurückzusenden.")</f>
        <v>Diese Prüfungsliste ist nach der Prüfung ausgefüllt - ggf. mit den Pässen, bis spätestens 2 Wochen nach dem Prüfungstermin, zurückzusenden.</v>
      </c>
      <c r="P39" s="204"/>
      <c r="Q39" s="204"/>
      <c r="R39" s="204"/>
      <c r="S39" s="204"/>
      <c r="T39" s="204"/>
      <c r="U39" s="204"/>
      <c r="V39" s="204"/>
      <c r="W39" s="204"/>
      <c r="X39" s="204"/>
      <c r="Y39" s="27"/>
    </row>
    <row r="40" spans="1:25" ht="12.7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196"/>
      <c r="N40" s="31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32"/>
    </row>
    <row r="41" spans="14:25" ht="12.75"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2:26" ht="12.75">
      <c r="B42" s="197" t="s">
        <v>133</v>
      </c>
      <c r="C42" s="198"/>
      <c r="D42" s="198"/>
      <c r="E42" s="198"/>
      <c r="F42" s="198"/>
      <c r="G42" s="198"/>
      <c r="H42" s="198"/>
      <c r="I42" s="198"/>
      <c r="J42" s="198"/>
      <c r="K42" s="199"/>
      <c r="L42" s="34"/>
      <c r="M42" s="34"/>
      <c r="O42" s="35"/>
      <c r="P42" s="35"/>
      <c r="Q42" s="35"/>
      <c r="R42" s="35"/>
      <c r="S42" s="35"/>
      <c r="T42" s="35"/>
      <c r="U42" s="35"/>
      <c r="V42" s="35"/>
      <c r="W42" s="45"/>
      <c r="X42" s="35"/>
      <c r="Y42" s="36"/>
      <c r="Z42" s="36"/>
    </row>
    <row r="45" spans="15:21" ht="12.75">
      <c r="O45" s="37"/>
      <c r="P45" s="37"/>
      <c r="Q45" s="38"/>
      <c r="R45" s="39"/>
      <c r="S45" s="39"/>
      <c r="T45" s="39"/>
      <c r="U45" s="39"/>
    </row>
    <row r="47" ht="12.75">
      <c r="O47" s="40"/>
    </row>
    <row r="49" spans="9:17" ht="12.75">
      <c r="I49" s="41"/>
      <c r="J49" s="42"/>
      <c r="K49" s="42"/>
      <c r="L49" s="42"/>
      <c r="M49" s="42"/>
      <c r="N49" s="42"/>
      <c r="O49" s="42"/>
      <c r="P49" s="42"/>
      <c r="Q49" s="42"/>
    </row>
    <row r="50" spans="9:17" ht="12.75">
      <c r="I50" s="42"/>
      <c r="J50" s="42"/>
      <c r="K50" s="42"/>
      <c r="L50" s="42"/>
      <c r="M50" s="42"/>
      <c r="N50" s="42"/>
      <c r="O50" s="42"/>
      <c r="P50" s="42"/>
      <c r="Q50" s="42"/>
    </row>
    <row r="51" spans="9:17" ht="12.75">
      <c r="I51" s="42"/>
      <c r="J51" s="42"/>
      <c r="K51" s="42"/>
      <c r="L51" s="42"/>
      <c r="M51" s="42"/>
      <c r="N51" s="42"/>
      <c r="O51" s="42"/>
      <c r="P51" s="42"/>
      <c r="Q51" s="42"/>
    </row>
    <row r="52" spans="9:17" ht="12.75">
      <c r="I52" s="42"/>
      <c r="J52" s="42"/>
      <c r="K52" s="42"/>
      <c r="L52" s="42"/>
      <c r="M52" s="42"/>
      <c r="N52" s="42"/>
      <c r="O52" s="42"/>
      <c r="P52" s="42"/>
      <c r="Q52" s="42"/>
    </row>
    <row r="53" spans="9:17" ht="12.75">
      <c r="I53" s="42"/>
      <c r="J53" s="42"/>
      <c r="K53" s="42"/>
      <c r="L53" s="42"/>
      <c r="M53" s="42"/>
      <c r="N53" s="42"/>
      <c r="O53" s="42"/>
      <c r="P53" s="42"/>
      <c r="Q53" s="42"/>
    </row>
    <row r="54" spans="9:17" ht="12.75">
      <c r="I54" s="42"/>
      <c r="J54" s="42"/>
      <c r="K54" s="42"/>
      <c r="L54" s="42"/>
      <c r="M54" s="42"/>
      <c r="N54" s="42"/>
      <c r="O54" s="42"/>
      <c r="P54" s="42"/>
      <c r="Q54" s="42"/>
    </row>
    <row r="55" spans="9:17" ht="12.75">
      <c r="I55" s="42"/>
      <c r="J55" s="42"/>
      <c r="K55" s="42"/>
      <c r="L55" s="42"/>
      <c r="M55" s="42"/>
      <c r="N55" s="42"/>
      <c r="O55" s="42"/>
      <c r="P55" s="42"/>
      <c r="Q55" s="42"/>
    </row>
  </sheetData>
  <sheetProtection password="DB06" sheet="1" objects="1" scenarios="1"/>
  <mergeCells count="39">
    <mergeCell ref="B22:K26"/>
    <mergeCell ref="O18:Q18"/>
    <mergeCell ref="B1:K1"/>
    <mergeCell ref="O11:Q11"/>
    <mergeCell ref="B21:K21"/>
    <mergeCell ref="O25:Q25"/>
    <mergeCell ref="O1:X1"/>
    <mergeCell ref="O2:X2"/>
    <mergeCell ref="O4:X4"/>
    <mergeCell ref="O5:X5"/>
    <mergeCell ref="P7:R7"/>
    <mergeCell ref="V7:X7"/>
    <mergeCell ref="R13:X13"/>
    <mergeCell ref="R15:X15"/>
    <mergeCell ref="O15:Q15"/>
    <mergeCell ref="R9:S9"/>
    <mergeCell ref="P9:Q9"/>
    <mergeCell ref="R11:X11"/>
    <mergeCell ref="O13:Q13"/>
    <mergeCell ref="B28:K28"/>
    <mergeCell ref="R17:U17"/>
    <mergeCell ref="R19:U19"/>
    <mergeCell ref="O32:S34"/>
    <mergeCell ref="O17:Q17"/>
    <mergeCell ref="O19:Q19"/>
    <mergeCell ref="O21:Q21"/>
    <mergeCell ref="R21:U21"/>
    <mergeCell ref="R25:S25"/>
    <mergeCell ref="U27:X27"/>
    <mergeCell ref="M1:M40"/>
    <mergeCell ref="B42:K42"/>
    <mergeCell ref="O28:X30"/>
    <mergeCell ref="R27:S27"/>
    <mergeCell ref="O27:Q27"/>
    <mergeCell ref="O36:X37"/>
    <mergeCell ref="O39:X40"/>
    <mergeCell ref="B39:K39"/>
    <mergeCell ref="B36:K38"/>
    <mergeCell ref="B29:K33"/>
  </mergeCells>
  <conditionalFormatting sqref="P9:Q9 T9 B29:K33 R11:X11 R13:X13 R17:U17 R19:U19 R21:U21 W17 W19 W21 B22:K26 W9">
    <cfRule type="cellIs" priority="1" dxfId="9" operator="equal" stopIfTrue="1">
      <formula>$A$1</formula>
    </cfRule>
    <cfRule type="cellIs" priority="2" dxfId="7" operator="notEqual" stopIfTrue="1">
      <formula>$A$1</formula>
    </cfRule>
  </conditionalFormatting>
  <dataValidations count="8">
    <dataValidation errorStyle="information" type="date" allowBlank="1" showInputMessage="1" showErrorMessage="1" promptTitle="Datum der Prüfung:" prompt="Bitte das Datum der Prüfung eintragen.&#10;Format: TT.MM.JJ oder TT.MM.JJJJ&#10;" errorTitle="Bitte das Datum überprüfen" error="1.)  Ist das Datum richtig ?&#10;  &#10;2.)  Ist das Format richtig ?&#10;      Bitte folgendes Format verwenden: &#10;      TT.MM.JJ oder TT.MM.JJJJ" sqref="P9:Q9">
      <formula1>36526</formula1>
      <formula2>47483</formula2>
    </dataValidation>
    <dataValidation type="time" showInputMessage="1" showErrorMessage="1" promptTitle="Beginn der Prüfung:" prompt="Bitte hier die Uhrzeit mit Doppelpunkt eintragen, z.B. 08:30" errorTitle="      Bitte die Uhrzeit prüfen!" error=" &#10;Bitte prüfen Sie die Uhrzeit für den Beginn der Prüfung.&#10;   &#10;Format: &quot;hh:mm&quot;&#10;   " sqref="T9">
      <formula1>0</formula1>
      <formula2>0.9993055555555556</formula2>
    </dataValidation>
    <dataValidation type="time" operator="greaterThan" showInputMessage="1" showErrorMessage="1" promptTitle="Ende der Prüfung:" prompt="Bitte hier die Uhrzeit mit Doppelpunkt eintragen, z.B. 13:30" errorTitle="       Bitte die Uhrzeit prüfen!" error="  &#10;Bitte prüfen Sie die Uhrzeit für das Ende der Prüfung.&#10;   &#10;1.) Schreibweise: &quot;hh:mm&quot;.&#10;   &#10;2.) Sie muss nach dem Beginn der Prüfung liegen.&#10;   " sqref="W9">
      <formula1>T9</formula1>
    </dataValidation>
    <dataValidation errorStyle="information" type="textLength" showInputMessage="1" showErrorMessage="1" promptTitle="Ausrichtender Verein" prompt="Bitte den Verein eintragen, &#10;bei dem die Prüfung stattfindet.&#10;  &#10;Vereinkurzbezeichnung und Vereinsname.&#10;Z. B. &quot;TSV Oberndorf&quot;" errorTitle="Bitte beachten Sie!" error="Hier bitte einen gültigen Verein&#10;oder Veranstalter eintragen." sqref="R11:X11">
      <formula1>3</formula1>
      <formula2>70</formula2>
    </dataValidation>
    <dataValidation type="textLength" operator="greaterThan" showInputMessage="1" showErrorMessage="1" promptTitle="Ort der Prüfung" prompt="Bitte den genauen Prüfungsort mit &#10;- PLZ, &#10;- Ort,&#10;- Straße und Haus-Nr. eintragen." errorTitle="Bitte beachten Sie!" error="Tragen Sie hier den Ort der Prüfung ein.&#10;Mit PLZ, Ort, Straße und Haus-Nr." sqref="R13:X13">
      <formula1>3</formula1>
    </dataValidation>
    <dataValidation errorStyle="information" allowBlank="1" showInputMessage="1" showErrorMessage="1" promptTitle="Name des Prüfers" prompt="Bitte Familienname, Vorname des Prüfers eintragen" error="Bitte Name, Vorname des Prüfers eintragen" sqref="R19:U19 R21:U21 R17:U17"/>
    <dataValidation allowBlank="1" showInputMessage="1" promptTitle="Bitte tragen Sie ein" prompt=" &#10;Anmeldenummer der &#10;Prüfungsgenehmigung,   &#10;sofern Sie Ihnen bekannt ist." sqref="R25:S25"/>
    <dataValidation allowBlank="1" showInputMessage="1" showErrorMessage="1" promptTitle="Vermerke des Landesverbandes" prompt="&#10;Bitte hier nichts eintragen.&#10;Nur für Vermerke des Landesverbandes." sqref="R27:S27 T32:U34 U27:X27"/>
  </dataValidations>
  <printOptions horizontalCentered="1" verticalCentered="1"/>
  <pageMargins left="0.5905511811023623" right="0.5905511811023623" top="0.3937007874015748" bottom="0.3937007874015748" header="0.11811023622047245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CH338"/>
  <sheetViews>
    <sheetView showGridLines="0" showRowColHeaders="0" zoomScale="85" zoomScaleNormal="85" zoomScaleSheetLayoutView="100" zoomScalePageLayoutView="0" workbookViewId="0" topLeftCell="A1">
      <selection activeCell="C6" sqref="C6"/>
    </sheetView>
  </sheetViews>
  <sheetFormatPr defaultColWidth="11.421875" defaultRowHeight="12.75"/>
  <cols>
    <col min="1" max="2" width="3.00390625" style="87" customWidth="1"/>
    <col min="3" max="3" width="11.28125" style="87" customWidth="1"/>
    <col min="4" max="4" width="8.00390625" style="87" customWidth="1"/>
    <col min="5" max="5" width="2.28125" style="87" customWidth="1"/>
    <col min="6" max="6" width="14.28125" style="87" customWidth="1"/>
    <col min="7" max="8" width="7.7109375" style="87" customWidth="1"/>
    <col min="9" max="9" width="6.140625" style="87" customWidth="1"/>
    <col min="10" max="32" width="2.7109375" style="87" customWidth="1"/>
    <col min="33" max="33" width="3.421875" style="87" customWidth="1"/>
    <col min="34" max="34" width="2.7109375" style="87" customWidth="1"/>
    <col min="35" max="35" width="4.140625" style="87" customWidth="1"/>
    <col min="36" max="38" width="3.421875" style="87" customWidth="1"/>
    <col min="39" max="39" width="4.140625" style="87" customWidth="1"/>
    <col min="40" max="40" width="4.28125" style="87" customWidth="1"/>
    <col min="41" max="41" width="6.7109375" style="87" customWidth="1"/>
    <col min="42" max="42" width="22.00390625" style="49" customWidth="1"/>
    <col min="43" max="46" width="22.00390625" style="92" customWidth="1"/>
    <col min="47" max="48" width="22.00390625" style="93" customWidth="1"/>
    <col min="49" max="50" width="22.00390625" style="49" customWidth="1"/>
    <col min="51" max="51" width="22.00390625" style="52" customWidth="1"/>
    <col min="52" max="52" width="9.8515625" style="52" customWidth="1"/>
    <col min="53" max="53" width="7.28125" style="93" customWidth="1"/>
    <col min="54" max="56" width="7.28125" style="52" customWidth="1"/>
    <col min="57" max="66" width="7.28125" style="86" customWidth="1"/>
    <col min="67" max="67" width="4.57421875" style="86" customWidth="1"/>
    <col min="68" max="86" width="11.421875" style="86" customWidth="1"/>
    <col min="87" max="16384" width="11.421875" style="87" customWidth="1"/>
  </cols>
  <sheetData>
    <row r="1" spans="1:72" ht="19.5" customHeight="1" thickBot="1">
      <c r="A1" s="94"/>
      <c r="B1" s="95"/>
      <c r="C1" s="95"/>
      <c r="D1" s="95"/>
      <c r="E1" s="95"/>
      <c r="F1" s="95"/>
      <c r="G1" s="95" t="s">
        <v>25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6"/>
      <c r="AP1" s="47"/>
      <c r="AQ1" s="77"/>
      <c r="AR1" s="77"/>
      <c r="AS1" s="77"/>
      <c r="AT1" s="77"/>
      <c r="AU1" s="78"/>
      <c r="AV1" s="78"/>
      <c r="AW1" s="47"/>
      <c r="AX1" s="47"/>
      <c r="AY1" s="89"/>
      <c r="AZ1" s="82"/>
      <c r="BA1" s="80"/>
      <c r="BB1" s="81"/>
      <c r="BC1" s="81"/>
      <c r="BD1" s="82"/>
      <c r="BE1" s="82"/>
      <c r="BF1" s="82"/>
      <c r="BG1" s="83"/>
      <c r="BH1" s="82"/>
      <c r="BI1" s="84"/>
      <c r="BJ1" s="83"/>
      <c r="BK1" s="83"/>
      <c r="BL1" s="81"/>
      <c r="BM1" s="81"/>
      <c r="BN1" s="81"/>
      <c r="BO1" s="81"/>
      <c r="BP1" s="192"/>
      <c r="BQ1" s="85"/>
      <c r="BR1" s="85"/>
      <c r="BS1" s="85"/>
      <c r="BT1" s="85"/>
    </row>
    <row r="2" spans="1:86" s="88" customFormat="1" ht="35.25" customHeight="1">
      <c r="A2" s="97"/>
      <c r="B2" s="98"/>
      <c r="C2" s="275">
        <f>IF(Deckblatt!R11="","","Prüfung durch "&amp;Deckblatt!R11)</f>
      </c>
      <c r="D2" s="275"/>
      <c r="E2" s="275"/>
      <c r="F2" s="275"/>
      <c r="G2" s="276"/>
      <c r="H2" s="278" t="s">
        <v>91</v>
      </c>
      <c r="I2" s="279"/>
      <c r="J2" s="282" t="s">
        <v>26</v>
      </c>
      <c r="K2" s="251" t="s">
        <v>27</v>
      </c>
      <c r="L2" s="242" t="s">
        <v>29</v>
      </c>
      <c r="M2" s="242" t="s">
        <v>28</v>
      </c>
      <c r="N2" s="242" t="s">
        <v>30</v>
      </c>
      <c r="O2" s="242" t="s">
        <v>31</v>
      </c>
      <c r="P2" s="242" t="s">
        <v>109</v>
      </c>
      <c r="Q2" s="242" t="s">
        <v>34</v>
      </c>
      <c r="R2" s="242" t="s">
        <v>32</v>
      </c>
      <c r="S2" s="242" t="s">
        <v>33</v>
      </c>
      <c r="T2" s="251" t="s">
        <v>110</v>
      </c>
      <c r="U2" s="251" t="s">
        <v>111</v>
      </c>
      <c r="V2" s="285" t="s">
        <v>35</v>
      </c>
      <c r="W2" s="242" t="s">
        <v>36</v>
      </c>
      <c r="X2" s="251" t="s">
        <v>37</v>
      </c>
      <c r="Y2" s="251" t="s">
        <v>38</v>
      </c>
      <c r="Z2" s="251" t="s">
        <v>39</v>
      </c>
      <c r="AA2" s="251" t="s">
        <v>112</v>
      </c>
      <c r="AB2" s="257" t="s">
        <v>113</v>
      </c>
      <c r="AC2" s="262" t="s">
        <v>134</v>
      </c>
      <c r="AD2" s="261" t="s">
        <v>135</v>
      </c>
      <c r="AE2" s="261" t="s">
        <v>136</v>
      </c>
      <c r="AF2" s="260" t="s">
        <v>137</v>
      </c>
      <c r="AG2" s="269" t="s">
        <v>40</v>
      </c>
      <c r="AH2" s="257" t="s">
        <v>11</v>
      </c>
      <c r="AI2" s="269" t="s">
        <v>99</v>
      </c>
      <c r="AJ2" s="267" t="s">
        <v>41</v>
      </c>
      <c r="AK2" s="251" t="s">
        <v>42</v>
      </c>
      <c r="AL2" s="257" t="s">
        <v>43</v>
      </c>
      <c r="AM2" s="272" t="s">
        <v>106</v>
      </c>
      <c r="AN2" s="272" t="s">
        <v>44</v>
      </c>
      <c r="AO2" s="254" t="s">
        <v>45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81"/>
      <c r="BA2" s="80"/>
      <c r="BB2" s="81"/>
      <c r="BC2" s="81"/>
      <c r="BD2" s="81"/>
      <c r="BE2" s="81"/>
      <c r="BF2" s="81"/>
      <c r="BG2" s="83"/>
      <c r="BH2" s="81"/>
      <c r="BI2" s="83"/>
      <c r="BJ2" s="83"/>
      <c r="BK2" s="83"/>
      <c r="BL2" s="81"/>
      <c r="BM2" s="81"/>
      <c r="BN2" s="81"/>
      <c r="BO2" s="81"/>
      <c r="BP2" s="81"/>
      <c r="BQ2" s="47"/>
      <c r="BR2" s="47"/>
      <c r="BS2" s="47"/>
      <c r="BT2" s="4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s="88" customFormat="1" ht="23.25" customHeight="1">
      <c r="A3" s="99"/>
      <c r="B3" s="100"/>
      <c r="C3" s="101">
        <f>IF(Deckblatt!P9="","",Deckblatt!P9)</f>
      </c>
      <c r="D3" s="277">
        <f>IF(Deckblatt!R25="","","Pr.-Nr. "&amp;Deckblatt!R25)</f>
      </c>
      <c r="E3" s="277"/>
      <c r="F3" s="277"/>
      <c r="G3" s="101"/>
      <c r="H3" s="280"/>
      <c r="I3" s="281"/>
      <c r="J3" s="283"/>
      <c r="K3" s="252"/>
      <c r="L3" s="243"/>
      <c r="M3" s="243"/>
      <c r="N3" s="243"/>
      <c r="O3" s="243"/>
      <c r="P3" s="243"/>
      <c r="Q3" s="243"/>
      <c r="R3" s="243"/>
      <c r="S3" s="243"/>
      <c r="T3" s="252"/>
      <c r="U3" s="252"/>
      <c r="V3" s="286"/>
      <c r="W3" s="243"/>
      <c r="X3" s="252"/>
      <c r="Y3" s="252"/>
      <c r="Z3" s="252"/>
      <c r="AA3" s="252"/>
      <c r="AB3" s="258"/>
      <c r="AC3" s="263"/>
      <c r="AD3" s="252"/>
      <c r="AE3" s="252"/>
      <c r="AF3" s="258"/>
      <c r="AG3" s="270"/>
      <c r="AH3" s="258"/>
      <c r="AI3" s="270"/>
      <c r="AJ3" s="268"/>
      <c r="AK3" s="252"/>
      <c r="AL3" s="258"/>
      <c r="AM3" s="273"/>
      <c r="AN3" s="273"/>
      <c r="AO3" s="255"/>
      <c r="AP3" s="47"/>
      <c r="AR3" s="47"/>
      <c r="AS3" s="47"/>
      <c r="AT3" s="47"/>
      <c r="AU3" s="47"/>
      <c r="AV3" s="47"/>
      <c r="AW3" s="47"/>
      <c r="AX3" s="47"/>
      <c r="AY3" s="47"/>
      <c r="AZ3" s="81"/>
      <c r="BA3" s="266" t="s">
        <v>46</v>
      </c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81"/>
      <c r="BP3" s="81"/>
      <c r="BQ3" s="47"/>
      <c r="BR3" s="47"/>
      <c r="BS3" s="47"/>
      <c r="BT3" s="47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</row>
    <row r="4" spans="1:72" ht="69" customHeight="1">
      <c r="A4" s="102" t="s">
        <v>47</v>
      </c>
      <c r="B4" s="103" t="s">
        <v>103</v>
      </c>
      <c r="C4" s="104" t="s">
        <v>48</v>
      </c>
      <c r="D4" s="105" t="s">
        <v>49</v>
      </c>
      <c r="E4" s="106" t="s">
        <v>105</v>
      </c>
      <c r="F4" s="105" t="s">
        <v>50</v>
      </c>
      <c r="G4" s="107" t="s">
        <v>51</v>
      </c>
      <c r="H4" s="108" t="s">
        <v>52</v>
      </c>
      <c r="I4" s="109" t="s">
        <v>53</v>
      </c>
      <c r="J4" s="284"/>
      <c r="K4" s="253"/>
      <c r="L4" s="244"/>
      <c r="M4" s="244"/>
      <c r="N4" s="244"/>
      <c r="O4" s="244"/>
      <c r="P4" s="244"/>
      <c r="Q4" s="244"/>
      <c r="R4" s="244"/>
      <c r="S4" s="244"/>
      <c r="T4" s="253"/>
      <c r="U4" s="253"/>
      <c r="V4" s="286"/>
      <c r="W4" s="244"/>
      <c r="X4" s="253"/>
      <c r="Y4" s="253"/>
      <c r="Z4" s="253"/>
      <c r="AA4" s="253"/>
      <c r="AB4" s="259"/>
      <c r="AC4" s="264"/>
      <c r="AD4" s="253"/>
      <c r="AE4" s="253"/>
      <c r="AF4" s="259"/>
      <c r="AG4" s="271"/>
      <c r="AH4" s="259"/>
      <c r="AI4" s="271"/>
      <c r="AJ4" s="268"/>
      <c r="AK4" s="253"/>
      <c r="AL4" s="259"/>
      <c r="AM4" s="274"/>
      <c r="AN4" s="273"/>
      <c r="AO4" s="256"/>
      <c r="AP4" s="47"/>
      <c r="AR4" s="77"/>
      <c r="AS4" s="77"/>
      <c r="AT4" s="77"/>
      <c r="AU4" s="89"/>
      <c r="AV4" s="89"/>
      <c r="AW4" s="47"/>
      <c r="AX4" s="47"/>
      <c r="AY4" s="164"/>
      <c r="AZ4" s="176" t="s">
        <v>104</v>
      </c>
      <c r="BA4" s="176" t="s">
        <v>128</v>
      </c>
      <c r="BB4" s="176" t="s">
        <v>54</v>
      </c>
      <c r="BC4" s="176" t="s">
        <v>55</v>
      </c>
      <c r="BD4" s="176" t="s">
        <v>56</v>
      </c>
      <c r="BE4" s="177" t="s">
        <v>57</v>
      </c>
      <c r="BF4" s="176" t="s">
        <v>98</v>
      </c>
      <c r="BG4" s="176" t="s">
        <v>58</v>
      </c>
      <c r="BH4" s="176" t="s">
        <v>45</v>
      </c>
      <c r="BI4" s="176" t="s">
        <v>59</v>
      </c>
      <c r="BJ4" s="176" t="s">
        <v>60</v>
      </c>
      <c r="BK4" s="176" t="s">
        <v>61</v>
      </c>
      <c r="BL4" s="176" t="s">
        <v>45</v>
      </c>
      <c r="BM4" s="265" t="s">
        <v>62</v>
      </c>
      <c r="BN4" s="265"/>
      <c r="BO4" s="190" t="s">
        <v>129</v>
      </c>
      <c r="BP4" s="81"/>
      <c r="BQ4" s="47"/>
      <c r="BR4" s="85"/>
      <c r="BS4" s="85"/>
      <c r="BT4" s="85"/>
    </row>
    <row r="5" spans="1:72" ht="9" customHeight="1">
      <c r="A5" s="110"/>
      <c r="B5" s="111"/>
      <c r="C5" s="112"/>
      <c r="D5" s="113"/>
      <c r="E5" s="113"/>
      <c r="F5" s="113"/>
      <c r="G5" s="113"/>
      <c r="H5" s="113"/>
      <c r="I5" s="114"/>
      <c r="J5" s="115">
        <v>1</v>
      </c>
      <c r="K5" s="115">
        <v>2</v>
      </c>
      <c r="L5" s="115">
        <v>3</v>
      </c>
      <c r="M5" s="115">
        <v>4</v>
      </c>
      <c r="N5" s="115">
        <v>5</v>
      </c>
      <c r="O5" s="115">
        <v>6</v>
      </c>
      <c r="P5" s="115">
        <v>7</v>
      </c>
      <c r="Q5" s="115">
        <v>8</v>
      </c>
      <c r="R5" s="115">
        <v>9</v>
      </c>
      <c r="S5" s="115">
        <v>10</v>
      </c>
      <c r="T5" s="115">
        <v>11</v>
      </c>
      <c r="U5" s="115">
        <v>12</v>
      </c>
      <c r="V5" s="115">
        <v>13</v>
      </c>
      <c r="W5" s="115">
        <v>14</v>
      </c>
      <c r="X5" s="115">
        <v>15</v>
      </c>
      <c r="Y5" s="115">
        <v>16</v>
      </c>
      <c r="Z5" s="115">
        <v>17</v>
      </c>
      <c r="AA5" s="115">
        <v>18</v>
      </c>
      <c r="AB5" s="116">
        <v>19</v>
      </c>
      <c r="AC5" s="115"/>
      <c r="AD5" s="115"/>
      <c r="AE5" s="115"/>
      <c r="AF5" s="115"/>
      <c r="AG5" s="117"/>
      <c r="AH5" s="118"/>
      <c r="AI5" s="117"/>
      <c r="AJ5" s="119"/>
      <c r="AK5" s="120"/>
      <c r="AL5" s="121"/>
      <c r="AM5" s="122"/>
      <c r="AN5" s="123"/>
      <c r="AO5" s="124"/>
      <c r="AP5" s="47"/>
      <c r="AR5" s="77"/>
      <c r="AS5" s="77"/>
      <c r="AT5" s="77"/>
      <c r="AU5" s="89"/>
      <c r="AV5" s="89"/>
      <c r="AW5" s="47"/>
      <c r="AX5" s="47"/>
      <c r="AY5" s="164"/>
      <c r="AZ5" s="178"/>
      <c r="BA5" s="179"/>
      <c r="BB5" s="179"/>
      <c r="BC5" s="179"/>
      <c r="BD5" s="178"/>
      <c r="BE5" s="178"/>
      <c r="BF5" s="178"/>
      <c r="BG5" s="250" t="s">
        <v>63</v>
      </c>
      <c r="BH5" s="250"/>
      <c r="BI5" s="250"/>
      <c r="BJ5" s="250"/>
      <c r="BK5" s="250"/>
      <c r="BL5" s="180"/>
      <c r="BM5" s="181"/>
      <c r="BN5" s="81"/>
      <c r="BO5" s="81"/>
      <c r="BP5" s="81"/>
      <c r="BQ5" s="47"/>
      <c r="BR5" s="85"/>
      <c r="BS5" s="85"/>
      <c r="BT5" s="85"/>
    </row>
    <row r="6" spans="1:72" ht="18" customHeight="1">
      <c r="A6" s="125">
        <v>1</v>
      </c>
      <c r="B6" s="58"/>
      <c r="C6" s="43"/>
      <c r="D6" s="70">
        <f aca="true" t="shared" si="0" ref="D6:D18">IF(C6&lt;&gt;"","???????","")</f>
      </c>
      <c r="E6" s="71">
        <f aca="true" t="shared" si="1" ref="E6:E18">IF(C6&lt;&gt;"","?","")</f>
      </c>
      <c r="F6" s="70">
        <f aca="true" t="shared" si="2" ref="F6:F18">IF(C6&lt;&gt;"","???????","")</f>
      </c>
      <c r="G6" s="72">
        <f aca="true" t="shared" si="3" ref="G6:G18">IF(C6&lt;&gt;"","??????","")</f>
      </c>
      <c r="H6" s="73">
        <f aca="true" t="shared" si="4" ref="H6:H18">IF(C6&lt;&gt;"","??????","")</f>
      </c>
      <c r="I6" s="44"/>
      <c r="J6" s="64">
        <f aca="true" t="shared" si="5" ref="J6:K21">IF(OR($I6="1. Kyu",$I6="1. Dan",$I6="2. Dan",$I6="3. Dan",$I6="4. Dan"),"X","")</f>
      </c>
      <c r="K6" s="64">
        <f t="shared" si="5"/>
      </c>
      <c r="L6" s="64">
        <f aca="true" t="shared" si="6" ref="L6:L25">IF(OR($I6="6. Kyu",$I6="6.1 Kyu",$I6="6.2 Kyu",$I6="3. Dan",$I6="4. Dan"),"X","")</f>
      </c>
      <c r="M6" s="64"/>
      <c r="N6" s="64">
        <f aca="true" t="shared" si="7" ref="N6:N25">IF(OR($I6="3. Dan"),"X","")</f>
      </c>
      <c r="O6" s="64"/>
      <c r="P6" s="64">
        <f aca="true" t="shared" si="8" ref="P6:P25">IF(OR($I6="6. Kyu",$I6="6.1 Kyu",$I6="6.2 Kyu",$I6="5. Kyu",$I6="5.1 Kyu",$I6="5.2 Kyu"),"X","")</f>
      </c>
      <c r="Q6" s="64"/>
      <c r="R6" s="64"/>
      <c r="S6" s="64"/>
      <c r="T6" s="64">
        <f aca="true" t="shared" si="9" ref="T6:T25">IF(OR($I6="6. Kyu",$I6="6.1 Kyu",$I6="6.2 Kyu",$I6="5. Kyu",$I6="5.1 Kyu",$I6="5.2 Kyu"),"X","")</f>
      </c>
      <c r="U6" s="64">
        <f aca="true" t="shared" si="10" ref="U6:U25">IF(OR($I6="6. Kyu",$I6="6.1 Kyu",$I6="6.2 Kyu",$I6="5. Kyu",$I6="5.1 Kyu",$I6="5.2 Kyu",$I6="4. Kyu",$I6="4.1 Kyu",$I6="4.2 Kyu"),"X","")</f>
      </c>
      <c r="V6" s="64">
        <f aca="true" t="shared" si="11" ref="V6:X21">IF(OR($I6="6. Kyu",$I6="6.1 Kyu",$I6="6.2 Kyu"),"X","")</f>
      </c>
      <c r="W6" s="64">
        <f t="shared" si="11"/>
      </c>
      <c r="X6" s="64">
        <f t="shared" si="11"/>
      </c>
      <c r="Y6" s="64">
        <f aca="true" t="shared" si="12" ref="Y6:Y25">IF(OR($I6="3. Dan",$I6="4. Dan"),"X","")</f>
      </c>
      <c r="Z6" s="64">
        <f aca="true" t="shared" si="13" ref="Z6:Z25">IF(OR($I6="6. Kyu",$I6="6.1 Kyu",$I6="6.2 Kyu",$I6="5. Kyu",$I6="5.1 Kyu",$I6="5.2 Kyu",$I6="4. Kyu",$I6="4.1 Kyu",$I6="4.2 Kyu",$I6="3. Kyu",$I6="2. Kyu",$I6="1. Kyu",$I6="1. Dan",$I6="2. Dan"),"X","")</f>
      </c>
      <c r="AA6" s="64"/>
      <c r="AB6" s="166"/>
      <c r="AC6" s="165"/>
      <c r="AD6" s="165" t="str">
        <f>IF(ISERROR($BF6),"",IF(BF6&gt;=6,"","X"))</f>
        <v>X</v>
      </c>
      <c r="AE6" s="64" t="str">
        <f aca="true" t="shared" si="14" ref="AE6:AE25">IF(ISERROR($BF6),"",IF($BF6&gt;=6,"","X"))</f>
        <v>X</v>
      </c>
      <c r="AF6" s="64" t="str">
        <f>IF(ISERROR($BF6),"",IF(AND($BF6&gt;=6,$BF6&lt;8),"","X"))</f>
        <v>X</v>
      </c>
      <c r="AG6" s="65">
        <f>IF(OR($I6="",AND($B6="",$I6="")),"",IF(AND($B6="x",$I6="4. Kyu"),12-COUNTIF($J6:$AC6,"X"),IF(AND($B6="x",OR($I6="6. Kyu",$I6="6.1 Kyu",$I6="5. Kyu",$I6="5.1 Kyu")),13-COUNTIF($J6:$AC6,"X"),19-COUNTIF($J6:$AC6,"X"))))</f>
      </c>
      <c r="AH6" s="66">
        <f>IF($I6="","",Deckblatt!$R$15)</f>
      </c>
      <c r="AI6" s="67">
        <f aca="true" t="shared" si="15" ref="AI6:AI25">IF($I6="","",$AG6*$AH6*3)</f>
      </c>
      <c r="AJ6" s="68">
        <f>IF(SUMIF(J6:AB6,"&lt;&gt;x")=0,"",(SUMIF(J6:AB6,"&lt;&gt;x")))</f>
      </c>
      <c r="AK6" s="69">
        <f aca="true" t="shared" si="16" ref="AK6:AK25">IF(OR($AH6=2,$AH6=3,$I6=""),"","X")</f>
      </c>
      <c r="AL6" s="167">
        <f aca="true" t="shared" si="17" ref="AL6:AL25">IF(OR($AH6=3,$I6=""),"","X")</f>
      </c>
      <c r="AM6" s="168">
        <f>IF(SUM(AJ6:AL6)=0,"",SUM(AJ6:AL6))</f>
      </c>
      <c r="AN6" s="170">
        <f>IF($AJ6="","",IF(OR(SUMIF(AJ6:AL6,"&lt;&gt;x")&lt;AI6,COUNTIF(J6:AB6,1)&gt;0,),"Nein","Ja"))</f>
      </c>
      <c r="AO6" s="169">
        <f>IF(ISERROR(IF(B6="X",IF($AJ6="","",IF($AN6="Ja",VLOOKUP($I6,Matrix2,2,FALSE),$I6)),IF($AJ6="","",IF($AN6="Ja",VLOOKUP($I6,Matrix,2,FALSE),$I6)))),"Vollprüfung?",IF(B6="X",IF($AJ6="","",IF($AN6="Ja",VLOOKUP($I6,Matrix2,2,FALSE),$I6)),IF($AJ6="","",IF($AN6="Ja",VLOOKUP($I6,Matrix,2,FALSE),$I6))))</f>
      </c>
      <c r="AP6" s="47"/>
      <c r="AR6" s="90"/>
      <c r="AS6" s="77"/>
      <c r="AT6" s="77"/>
      <c r="AU6" s="89"/>
      <c r="AV6" s="89"/>
      <c r="AW6" s="47"/>
      <c r="AX6" s="47"/>
      <c r="AY6" s="164"/>
      <c r="AZ6" s="81" t="str">
        <f>IF(OR(AND($B6="X",$I6="6.2 Kyu"),AND($B6="X",$I6="5.2 Kyu"),AND($B6="X",$I6="4.1 Kyu")),"Vollprüfung","Zwischengürtel")</f>
        <v>Zwischengürtel</v>
      </c>
      <c r="BA6" s="83">
        <f aca="true" t="shared" si="18" ref="BA6:BA25">IF(G6="","",DATEDIF(G6,prüfungs_datum,"y"))</f>
      </c>
      <c r="BB6" s="83">
        <f aca="true" t="shared" si="19" ref="BB6:BB25">IF(H6="","",DATEDIF(H6,prüfungs_datum,"m"))</f>
      </c>
      <c r="BC6" s="83">
        <f aca="true" t="shared" si="20" ref="BC6:BC25">IF(BF6&gt;=5,IF(AND(BA6&lt;16),"Zu Jung","OK"),"")</f>
      </c>
      <c r="BD6" s="83">
        <f aca="true" t="shared" si="21" ref="BD6:BD25">IF(BF6&gt;=6,IF(AND(BA6&lt;18),"Zu Jung","OK"),"")</f>
      </c>
      <c r="BE6" s="83">
        <f>IF($I6="",0,VLOOKUP($I6,$BM$6:$BO$22,3,FALSE))</f>
        <v>0</v>
      </c>
      <c r="BF6" s="83">
        <f>IF($I6="",0,VLOOKUP($I6,$BM$6:$BO$22,2,FALSE))</f>
        <v>0</v>
      </c>
      <c r="BG6" s="83"/>
      <c r="BH6" s="81"/>
      <c r="BI6" s="83">
        <f>IF(Deckblatt!R11="","",Deckblatt!R11)</f>
      </c>
      <c r="BJ6" s="83"/>
      <c r="BK6" s="83"/>
      <c r="BL6" s="83">
        <f aca="true" t="shared" si="22" ref="BL6:BL25">IF(I6&lt;&gt;AO6,AO6,"")</f>
      </c>
      <c r="BM6" s="83" t="s">
        <v>64</v>
      </c>
      <c r="BN6" s="83">
        <v>1</v>
      </c>
      <c r="BO6" s="83">
        <v>6</v>
      </c>
      <c r="BP6" s="81"/>
      <c r="BQ6" s="47"/>
      <c r="BR6" s="85"/>
      <c r="BS6" s="85"/>
      <c r="BT6" s="85"/>
    </row>
    <row r="7" spans="1:72" ht="18" customHeight="1">
      <c r="A7" s="125">
        <v>2</v>
      </c>
      <c r="B7" s="58"/>
      <c r="C7" s="43"/>
      <c r="D7" s="70">
        <f t="shared" si="0"/>
      </c>
      <c r="E7" s="71">
        <f t="shared" si="1"/>
      </c>
      <c r="F7" s="70">
        <f t="shared" si="2"/>
      </c>
      <c r="G7" s="72">
        <f t="shared" si="3"/>
      </c>
      <c r="H7" s="73">
        <f t="shared" si="4"/>
      </c>
      <c r="I7" s="44"/>
      <c r="J7" s="64">
        <f t="shared" si="5"/>
      </c>
      <c r="K7" s="64">
        <f t="shared" si="5"/>
      </c>
      <c r="L7" s="64">
        <f t="shared" si="6"/>
      </c>
      <c r="M7" s="64"/>
      <c r="N7" s="64">
        <f t="shared" si="7"/>
      </c>
      <c r="O7" s="64"/>
      <c r="P7" s="64">
        <f t="shared" si="8"/>
      </c>
      <c r="Q7" s="64"/>
      <c r="R7" s="64"/>
      <c r="S7" s="64"/>
      <c r="T7" s="64">
        <f t="shared" si="9"/>
      </c>
      <c r="U7" s="64">
        <f t="shared" si="10"/>
      </c>
      <c r="V7" s="64">
        <f t="shared" si="11"/>
      </c>
      <c r="W7" s="64">
        <f t="shared" si="11"/>
      </c>
      <c r="X7" s="64">
        <f t="shared" si="11"/>
      </c>
      <c r="Y7" s="64">
        <f t="shared" si="12"/>
      </c>
      <c r="Z7" s="64">
        <f t="shared" si="13"/>
      </c>
      <c r="AA7" s="64"/>
      <c r="AB7" s="166"/>
      <c r="AC7" s="165"/>
      <c r="AD7" s="165" t="str">
        <f aca="true" t="shared" si="23" ref="AD7:AD25">IF(ISERROR($BF7),"",IF(BF7&gt;=6,"","X"))</f>
        <v>X</v>
      </c>
      <c r="AE7" s="64" t="str">
        <f t="shared" si="14"/>
        <v>X</v>
      </c>
      <c r="AF7" s="64" t="str">
        <f aca="true" t="shared" si="24" ref="AF7:AF25">IF(ISERROR($BF7),"",IF(AND($BF7&gt;=6,$BF7&lt;8),"","X"))</f>
        <v>X</v>
      </c>
      <c r="AG7" s="65">
        <f aca="true" t="shared" si="25" ref="AG7:AG25">IF(OR($I7="",AND($B7="",$I7="")),"",IF(AND($B7="x",$I7="4. Kyu"),12-COUNTIF($J7:$AC7,"X"),IF(AND($B7="x",OR($I7="6. Kyu",$I7="6.1 Kyu",$I7="5. Kyu",$I7="5.1 Kyu")),13-COUNTIF($J7:$AC7,"X"),19-COUNTIF($J7:$AC7,"X"))))</f>
      </c>
      <c r="AH7" s="66">
        <f>IF($I7="","",Deckblatt!$R$15)</f>
      </c>
      <c r="AI7" s="67">
        <f t="shared" si="15"/>
      </c>
      <c r="AJ7" s="68">
        <f aca="true" t="shared" si="26" ref="AJ7:AJ25">IF(SUMIF(J7:AB7,"&lt;&gt;x")=0,"",(SUMIF(J7:AB7,"&lt;&gt;x")))</f>
      </c>
      <c r="AK7" s="69">
        <f t="shared" si="16"/>
      </c>
      <c r="AL7" s="167">
        <f t="shared" si="17"/>
      </c>
      <c r="AM7" s="173">
        <f aca="true" t="shared" si="27" ref="AM7:AM25">IF(SUM(AJ7:AL7)=0,"",SUM(AJ7:AL7))</f>
      </c>
      <c r="AN7" s="171">
        <f aca="true" t="shared" si="28" ref="AN7:AN25">IF($AJ7="","",IF(OR(SUMIF(AJ7:AL7,"&lt;&gt;x")&lt;AI7,COUNTIF(J7:AB7,1)&gt;0,),"Nein","Ja"))</f>
      </c>
      <c r="AO7" s="169">
        <f aca="true" t="shared" si="29" ref="AO7:AO25">IF(ISERROR(IF(B7="X",IF($AJ7="","",IF($AN7="Ja",VLOOKUP($I7,Matrix2,2,FALSE),$I7)),IF($AJ7="","",IF($AN7="Ja",VLOOKUP($I7,Matrix,2,FALSE),$I7)))),"Vollprüfung?",IF(B7="X",IF($AJ7="","",IF($AN7="Ja",VLOOKUP($I7,Matrix2,2,FALSE),$I7)),IF($AJ7="","",IF($AN7="Ja",VLOOKUP($I7,Matrix,2,FALSE),$I7))))</f>
      </c>
      <c r="AP7" s="47"/>
      <c r="AR7" s="77"/>
      <c r="AS7" s="77"/>
      <c r="AT7" s="77"/>
      <c r="AU7" s="89"/>
      <c r="AV7" s="89"/>
      <c r="AW7" s="47"/>
      <c r="AX7" s="47"/>
      <c r="AY7" s="164"/>
      <c r="AZ7" s="81" t="str">
        <f aca="true" t="shared" si="30" ref="AZ7:AZ25">IF(OR(AND($B7="X",$I7="6.2 Kyu"),AND($B7="X",$I7="5.2 Kyu"),AND($B7="X",$I7="4.1 Kyu")),"Vollprüfung","Zwischengürtel")</f>
        <v>Zwischengürtel</v>
      </c>
      <c r="BA7" s="83">
        <f t="shared" si="18"/>
      </c>
      <c r="BB7" s="83">
        <f t="shared" si="19"/>
      </c>
      <c r="BC7" s="83">
        <f t="shared" si="20"/>
      </c>
      <c r="BD7" s="83">
        <f t="shared" si="21"/>
      </c>
      <c r="BE7" s="83">
        <f aca="true" t="shared" si="31" ref="BE7:BE25">IF($I7="",0,VLOOKUP($I7,$BM$6:$BO$22,3,FALSE))</f>
        <v>0</v>
      </c>
      <c r="BF7" s="83">
        <f aca="true" t="shared" si="32" ref="BF7:BF25">IF($I7="",0,VLOOKUP($I7,$BM$6:$BO$22,2,FALSE))</f>
        <v>0</v>
      </c>
      <c r="BG7" s="83" t="s">
        <v>64</v>
      </c>
      <c r="BH7" s="83" t="s">
        <v>65</v>
      </c>
      <c r="BI7" s="83"/>
      <c r="BJ7" s="83" t="s">
        <v>66</v>
      </c>
      <c r="BK7" s="83">
        <v>1</v>
      </c>
      <c r="BL7" s="83">
        <f t="shared" si="22"/>
      </c>
      <c r="BM7" s="83" t="s">
        <v>93</v>
      </c>
      <c r="BN7" s="83">
        <v>1</v>
      </c>
      <c r="BO7" s="83">
        <v>6</v>
      </c>
      <c r="BP7" s="81"/>
      <c r="BQ7" s="47"/>
      <c r="BR7" s="85"/>
      <c r="BS7" s="85"/>
      <c r="BT7" s="85"/>
    </row>
    <row r="8" spans="1:72" ht="18" customHeight="1">
      <c r="A8" s="125">
        <v>3</v>
      </c>
      <c r="B8" s="58"/>
      <c r="C8" s="43"/>
      <c r="D8" s="70">
        <f t="shared" si="0"/>
      </c>
      <c r="E8" s="71">
        <f t="shared" si="1"/>
      </c>
      <c r="F8" s="70">
        <f t="shared" si="2"/>
      </c>
      <c r="G8" s="72">
        <f t="shared" si="3"/>
      </c>
      <c r="H8" s="73">
        <f t="shared" si="4"/>
      </c>
      <c r="I8" s="44"/>
      <c r="J8" s="64">
        <f t="shared" si="5"/>
      </c>
      <c r="K8" s="64">
        <f t="shared" si="5"/>
      </c>
      <c r="L8" s="64">
        <f t="shared" si="6"/>
      </c>
      <c r="M8" s="64"/>
      <c r="N8" s="64">
        <f t="shared" si="7"/>
      </c>
      <c r="O8" s="64"/>
      <c r="P8" s="64">
        <f t="shared" si="8"/>
      </c>
      <c r="Q8" s="64"/>
      <c r="R8" s="64"/>
      <c r="S8" s="64"/>
      <c r="T8" s="64">
        <f t="shared" si="9"/>
      </c>
      <c r="U8" s="64">
        <f t="shared" si="10"/>
      </c>
      <c r="V8" s="64">
        <f t="shared" si="11"/>
      </c>
      <c r="W8" s="64">
        <f t="shared" si="11"/>
      </c>
      <c r="X8" s="64">
        <f t="shared" si="11"/>
      </c>
      <c r="Y8" s="64">
        <f t="shared" si="12"/>
      </c>
      <c r="Z8" s="64">
        <f t="shared" si="13"/>
      </c>
      <c r="AA8" s="64"/>
      <c r="AB8" s="166"/>
      <c r="AC8" s="165"/>
      <c r="AD8" s="165" t="str">
        <f t="shared" si="23"/>
        <v>X</v>
      </c>
      <c r="AE8" s="64" t="str">
        <f t="shared" si="14"/>
        <v>X</v>
      </c>
      <c r="AF8" s="64" t="str">
        <f t="shared" si="24"/>
        <v>X</v>
      </c>
      <c r="AG8" s="65">
        <f t="shared" si="25"/>
      </c>
      <c r="AH8" s="66">
        <f>IF($I8="","",Deckblatt!$R$15)</f>
      </c>
      <c r="AI8" s="67">
        <f t="shared" si="15"/>
      </c>
      <c r="AJ8" s="68">
        <f t="shared" si="26"/>
      </c>
      <c r="AK8" s="69">
        <f t="shared" si="16"/>
      </c>
      <c r="AL8" s="167">
        <f t="shared" si="17"/>
      </c>
      <c r="AM8" s="173">
        <f t="shared" si="27"/>
      </c>
      <c r="AN8" s="171">
        <f t="shared" si="28"/>
      </c>
      <c r="AO8" s="169">
        <f t="shared" si="29"/>
      </c>
      <c r="AP8" s="47"/>
      <c r="AR8" s="77"/>
      <c r="AS8" s="77"/>
      <c r="AT8" s="77"/>
      <c r="AU8" s="89"/>
      <c r="AV8" s="89"/>
      <c r="AW8" s="47"/>
      <c r="AX8" s="47"/>
      <c r="AY8" s="164"/>
      <c r="AZ8" s="81" t="str">
        <f t="shared" si="30"/>
        <v>Zwischengürtel</v>
      </c>
      <c r="BA8" s="83">
        <f t="shared" si="18"/>
      </c>
      <c r="BB8" s="83">
        <f t="shared" si="19"/>
      </c>
      <c r="BC8" s="83">
        <f t="shared" si="20"/>
      </c>
      <c r="BD8" s="83">
        <f t="shared" si="21"/>
      </c>
      <c r="BE8" s="83">
        <f t="shared" si="31"/>
        <v>0</v>
      </c>
      <c r="BF8" s="83">
        <f t="shared" si="32"/>
        <v>0</v>
      </c>
      <c r="BG8" s="83" t="s">
        <v>93</v>
      </c>
      <c r="BH8" s="83" t="s">
        <v>65</v>
      </c>
      <c r="BI8" s="83"/>
      <c r="BJ8" s="83" t="s">
        <v>68</v>
      </c>
      <c r="BK8" s="83">
        <v>2</v>
      </c>
      <c r="BL8" s="83">
        <f t="shared" si="22"/>
      </c>
      <c r="BM8" s="83" t="s">
        <v>94</v>
      </c>
      <c r="BN8" s="83">
        <v>1</v>
      </c>
      <c r="BO8" s="83">
        <v>6</v>
      </c>
      <c r="BP8" s="81"/>
      <c r="BQ8" s="47"/>
      <c r="BR8" s="85"/>
      <c r="BS8" s="85"/>
      <c r="BT8" s="85"/>
    </row>
    <row r="9" spans="1:72" ht="18" customHeight="1">
      <c r="A9" s="125">
        <v>4</v>
      </c>
      <c r="B9" s="58"/>
      <c r="C9" s="43"/>
      <c r="D9" s="70">
        <f t="shared" si="0"/>
      </c>
      <c r="E9" s="71">
        <f t="shared" si="1"/>
      </c>
      <c r="F9" s="70">
        <f t="shared" si="2"/>
      </c>
      <c r="G9" s="72">
        <f t="shared" si="3"/>
      </c>
      <c r="H9" s="73">
        <f t="shared" si="4"/>
      </c>
      <c r="I9" s="44"/>
      <c r="J9" s="64">
        <f t="shared" si="5"/>
      </c>
      <c r="K9" s="64">
        <f t="shared" si="5"/>
      </c>
      <c r="L9" s="64">
        <f t="shared" si="6"/>
      </c>
      <c r="M9" s="64"/>
      <c r="N9" s="64">
        <f t="shared" si="7"/>
      </c>
      <c r="O9" s="64"/>
      <c r="P9" s="64">
        <f t="shared" si="8"/>
      </c>
      <c r="Q9" s="64"/>
      <c r="R9" s="64"/>
      <c r="S9" s="64"/>
      <c r="T9" s="64">
        <f t="shared" si="9"/>
      </c>
      <c r="U9" s="64">
        <f t="shared" si="10"/>
      </c>
      <c r="V9" s="64">
        <f t="shared" si="11"/>
      </c>
      <c r="W9" s="64">
        <f t="shared" si="11"/>
      </c>
      <c r="X9" s="64">
        <f t="shared" si="11"/>
      </c>
      <c r="Y9" s="64">
        <f t="shared" si="12"/>
      </c>
      <c r="Z9" s="64">
        <f t="shared" si="13"/>
      </c>
      <c r="AA9" s="64"/>
      <c r="AB9" s="166"/>
      <c r="AC9" s="165"/>
      <c r="AD9" s="165" t="str">
        <f t="shared" si="23"/>
        <v>X</v>
      </c>
      <c r="AE9" s="64" t="str">
        <f t="shared" si="14"/>
        <v>X</v>
      </c>
      <c r="AF9" s="64" t="str">
        <f t="shared" si="24"/>
        <v>X</v>
      </c>
      <c r="AG9" s="65">
        <f t="shared" si="25"/>
      </c>
      <c r="AH9" s="66">
        <f>IF($I9="","",Deckblatt!$R$15)</f>
      </c>
      <c r="AI9" s="67">
        <f t="shared" si="15"/>
      </c>
      <c r="AJ9" s="68">
        <f t="shared" si="26"/>
      </c>
      <c r="AK9" s="69">
        <f t="shared" si="16"/>
      </c>
      <c r="AL9" s="167">
        <f t="shared" si="17"/>
      </c>
      <c r="AM9" s="173">
        <f t="shared" si="27"/>
      </c>
      <c r="AN9" s="171">
        <f t="shared" si="28"/>
      </c>
      <c r="AO9" s="169">
        <f t="shared" si="29"/>
      </c>
      <c r="AP9" s="47"/>
      <c r="AR9" s="77"/>
      <c r="AS9" s="77"/>
      <c r="AT9" s="77"/>
      <c r="AU9" s="89"/>
      <c r="AV9" s="89"/>
      <c r="AW9" s="47"/>
      <c r="AX9" s="47"/>
      <c r="AY9" s="164"/>
      <c r="AZ9" s="81" t="str">
        <f t="shared" si="30"/>
        <v>Zwischengürtel</v>
      </c>
      <c r="BA9" s="83">
        <f t="shared" si="18"/>
      </c>
      <c r="BB9" s="83">
        <f t="shared" si="19"/>
      </c>
      <c r="BC9" s="83">
        <f t="shared" si="20"/>
      </c>
      <c r="BD9" s="83">
        <f t="shared" si="21"/>
      </c>
      <c r="BE9" s="83">
        <f t="shared" si="31"/>
        <v>0</v>
      </c>
      <c r="BF9" s="83">
        <f t="shared" si="32"/>
        <v>0</v>
      </c>
      <c r="BG9" s="83" t="s">
        <v>94</v>
      </c>
      <c r="BH9" s="83" t="s">
        <v>65</v>
      </c>
      <c r="BI9" s="191" t="s">
        <v>130</v>
      </c>
      <c r="BJ9" s="83"/>
      <c r="BK9" s="83">
        <v>3</v>
      </c>
      <c r="BL9" s="83">
        <f t="shared" si="22"/>
      </c>
      <c r="BM9" s="83" t="s">
        <v>65</v>
      </c>
      <c r="BN9" s="83">
        <v>2</v>
      </c>
      <c r="BO9" s="83">
        <v>6</v>
      </c>
      <c r="BP9" s="81"/>
      <c r="BQ9" s="47"/>
      <c r="BR9" s="85"/>
      <c r="BS9" s="85"/>
      <c r="BT9" s="85"/>
    </row>
    <row r="10" spans="1:72" ht="18" customHeight="1">
      <c r="A10" s="125">
        <v>5</v>
      </c>
      <c r="B10" s="58"/>
      <c r="C10" s="43"/>
      <c r="D10" s="70">
        <f t="shared" si="0"/>
      </c>
      <c r="E10" s="71">
        <f t="shared" si="1"/>
      </c>
      <c r="F10" s="70">
        <f t="shared" si="2"/>
      </c>
      <c r="G10" s="72">
        <f t="shared" si="3"/>
      </c>
      <c r="H10" s="73">
        <f t="shared" si="4"/>
      </c>
      <c r="I10" s="44"/>
      <c r="J10" s="64">
        <f t="shared" si="5"/>
      </c>
      <c r="K10" s="64">
        <f t="shared" si="5"/>
      </c>
      <c r="L10" s="64">
        <f t="shared" si="6"/>
      </c>
      <c r="M10" s="64"/>
      <c r="N10" s="64">
        <f t="shared" si="7"/>
      </c>
      <c r="O10" s="64"/>
      <c r="P10" s="64">
        <f t="shared" si="8"/>
      </c>
      <c r="Q10" s="64"/>
      <c r="R10" s="64"/>
      <c r="S10" s="64"/>
      <c r="T10" s="64">
        <f t="shared" si="9"/>
      </c>
      <c r="U10" s="64">
        <f t="shared" si="10"/>
      </c>
      <c r="V10" s="64">
        <f t="shared" si="11"/>
      </c>
      <c r="W10" s="64">
        <f t="shared" si="11"/>
      </c>
      <c r="X10" s="64">
        <f t="shared" si="11"/>
      </c>
      <c r="Y10" s="64">
        <f t="shared" si="12"/>
      </c>
      <c r="Z10" s="64">
        <f t="shared" si="13"/>
      </c>
      <c r="AA10" s="64"/>
      <c r="AB10" s="166"/>
      <c r="AC10" s="165"/>
      <c r="AD10" s="165" t="str">
        <f t="shared" si="23"/>
        <v>X</v>
      </c>
      <c r="AE10" s="64" t="str">
        <f t="shared" si="14"/>
        <v>X</v>
      </c>
      <c r="AF10" s="64" t="str">
        <f t="shared" si="24"/>
        <v>X</v>
      </c>
      <c r="AG10" s="65">
        <f t="shared" si="25"/>
      </c>
      <c r="AH10" s="66">
        <f>IF($I10="","",Deckblatt!$R$15)</f>
      </c>
      <c r="AI10" s="67">
        <f t="shared" si="15"/>
      </c>
      <c r="AJ10" s="68">
        <f t="shared" si="26"/>
      </c>
      <c r="AK10" s="69">
        <f t="shared" si="16"/>
      </c>
      <c r="AL10" s="167">
        <f t="shared" si="17"/>
      </c>
      <c r="AM10" s="173">
        <f t="shared" si="27"/>
      </c>
      <c r="AN10" s="171">
        <f t="shared" si="28"/>
      </c>
      <c r="AO10" s="169">
        <f t="shared" si="29"/>
      </c>
      <c r="AP10" s="47"/>
      <c r="AR10" s="77"/>
      <c r="AS10" s="77"/>
      <c r="AT10" s="77"/>
      <c r="AU10" s="89"/>
      <c r="AV10" s="89"/>
      <c r="AW10" s="47"/>
      <c r="AX10" s="47"/>
      <c r="AY10" s="164"/>
      <c r="AZ10" s="81" t="str">
        <f t="shared" si="30"/>
        <v>Zwischengürtel</v>
      </c>
      <c r="BA10" s="83">
        <f t="shared" si="18"/>
      </c>
      <c r="BB10" s="83">
        <f t="shared" si="19"/>
      </c>
      <c r="BC10" s="83">
        <f t="shared" si="20"/>
      </c>
      <c r="BD10" s="83">
        <f t="shared" si="21"/>
      </c>
      <c r="BE10" s="83">
        <f t="shared" si="31"/>
        <v>0</v>
      </c>
      <c r="BF10" s="83">
        <f t="shared" si="32"/>
        <v>0</v>
      </c>
      <c r="BG10" s="83" t="s">
        <v>65</v>
      </c>
      <c r="BH10" s="83" t="s">
        <v>67</v>
      </c>
      <c r="BI10" s="83" t="s">
        <v>131</v>
      </c>
      <c r="BJ10" s="83" t="s">
        <v>73</v>
      </c>
      <c r="BK10" s="83">
        <v>4</v>
      </c>
      <c r="BL10" s="83">
        <f t="shared" si="22"/>
      </c>
      <c r="BM10" s="83" t="s">
        <v>95</v>
      </c>
      <c r="BN10" s="83">
        <v>2</v>
      </c>
      <c r="BO10" s="83">
        <v>6</v>
      </c>
      <c r="BP10" s="81"/>
      <c r="BQ10" s="47"/>
      <c r="BR10" s="85"/>
      <c r="BS10" s="85"/>
      <c r="BT10" s="85"/>
    </row>
    <row r="11" spans="1:72" ht="18" customHeight="1">
      <c r="A11" s="125">
        <v>6</v>
      </c>
      <c r="B11" s="58"/>
      <c r="C11" s="43"/>
      <c r="D11" s="70">
        <f t="shared" si="0"/>
      </c>
      <c r="E11" s="71">
        <f t="shared" si="1"/>
      </c>
      <c r="F11" s="70">
        <f t="shared" si="2"/>
      </c>
      <c r="G11" s="72">
        <f t="shared" si="3"/>
      </c>
      <c r="H11" s="73">
        <f t="shared" si="4"/>
      </c>
      <c r="I11" s="44"/>
      <c r="J11" s="64">
        <f t="shared" si="5"/>
      </c>
      <c r="K11" s="64">
        <f t="shared" si="5"/>
      </c>
      <c r="L11" s="64">
        <f t="shared" si="6"/>
      </c>
      <c r="M11" s="64"/>
      <c r="N11" s="64">
        <f t="shared" si="7"/>
      </c>
      <c r="O11" s="64"/>
      <c r="P11" s="64">
        <f t="shared" si="8"/>
      </c>
      <c r="Q11" s="64"/>
      <c r="R11" s="64"/>
      <c r="S11" s="64"/>
      <c r="T11" s="64">
        <f t="shared" si="9"/>
      </c>
      <c r="U11" s="64">
        <f t="shared" si="10"/>
      </c>
      <c r="V11" s="64">
        <f t="shared" si="11"/>
      </c>
      <c r="W11" s="64">
        <f t="shared" si="11"/>
      </c>
      <c r="X11" s="64">
        <f t="shared" si="11"/>
      </c>
      <c r="Y11" s="64">
        <f t="shared" si="12"/>
      </c>
      <c r="Z11" s="64">
        <f t="shared" si="13"/>
      </c>
      <c r="AA11" s="64"/>
      <c r="AB11" s="166"/>
      <c r="AC11" s="165"/>
      <c r="AD11" s="165" t="str">
        <f t="shared" si="23"/>
        <v>X</v>
      </c>
      <c r="AE11" s="64" t="str">
        <f t="shared" si="14"/>
        <v>X</v>
      </c>
      <c r="AF11" s="64" t="str">
        <f t="shared" si="24"/>
        <v>X</v>
      </c>
      <c r="AG11" s="65">
        <f t="shared" si="25"/>
      </c>
      <c r="AH11" s="66">
        <f>IF($I11="","",Deckblatt!$R$15)</f>
      </c>
      <c r="AI11" s="67">
        <f t="shared" si="15"/>
      </c>
      <c r="AJ11" s="68">
        <f t="shared" si="26"/>
      </c>
      <c r="AK11" s="69">
        <f t="shared" si="16"/>
      </c>
      <c r="AL11" s="167">
        <f t="shared" si="17"/>
      </c>
      <c r="AM11" s="173">
        <f t="shared" si="27"/>
      </c>
      <c r="AN11" s="171">
        <f t="shared" si="28"/>
      </c>
      <c r="AO11" s="169">
        <f t="shared" si="29"/>
      </c>
      <c r="AP11" s="47"/>
      <c r="AR11" s="77"/>
      <c r="AS11" s="77"/>
      <c r="AT11" s="77"/>
      <c r="AU11" s="89"/>
      <c r="AV11" s="89"/>
      <c r="AW11" s="47"/>
      <c r="AX11" s="47"/>
      <c r="AY11" s="164"/>
      <c r="AZ11" s="81" t="str">
        <f t="shared" si="30"/>
        <v>Zwischengürtel</v>
      </c>
      <c r="BA11" s="83">
        <f t="shared" si="18"/>
      </c>
      <c r="BB11" s="83">
        <f t="shared" si="19"/>
      </c>
      <c r="BC11" s="83">
        <f t="shared" si="20"/>
      </c>
      <c r="BD11" s="83">
        <f t="shared" si="21"/>
      </c>
      <c r="BE11" s="83">
        <f t="shared" si="31"/>
        <v>0</v>
      </c>
      <c r="BF11" s="83">
        <f t="shared" si="32"/>
        <v>0</v>
      </c>
      <c r="BG11" s="83" t="s">
        <v>95</v>
      </c>
      <c r="BH11" s="83" t="s">
        <v>67</v>
      </c>
      <c r="BI11" s="83"/>
      <c r="BJ11" s="83"/>
      <c r="BK11" s="83">
        <v>5</v>
      </c>
      <c r="BL11" s="83">
        <f t="shared" si="22"/>
      </c>
      <c r="BM11" s="83" t="s">
        <v>96</v>
      </c>
      <c r="BN11" s="83">
        <v>2</v>
      </c>
      <c r="BO11" s="83">
        <v>6</v>
      </c>
      <c r="BP11" s="81"/>
      <c r="BQ11" s="47"/>
      <c r="BR11" s="85"/>
      <c r="BS11" s="85"/>
      <c r="BT11" s="85"/>
    </row>
    <row r="12" spans="1:72" ht="18" customHeight="1">
      <c r="A12" s="125">
        <v>7</v>
      </c>
      <c r="B12" s="58"/>
      <c r="C12" s="43"/>
      <c r="D12" s="70">
        <f t="shared" si="0"/>
      </c>
      <c r="E12" s="71">
        <f t="shared" si="1"/>
      </c>
      <c r="F12" s="70">
        <f t="shared" si="2"/>
      </c>
      <c r="G12" s="72">
        <f t="shared" si="3"/>
      </c>
      <c r="H12" s="73">
        <f t="shared" si="4"/>
      </c>
      <c r="I12" s="44"/>
      <c r="J12" s="64">
        <f t="shared" si="5"/>
      </c>
      <c r="K12" s="64">
        <f t="shared" si="5"/>
      </c>
      <c r="L12" s="64">
        <f t="shared" si="6"/>
      </c>
      <c r="M12" s="64"/>
      <c r="N12" s="64">
        <f t="shared" si="7"/>
      </c>
      <c r="O12" s="64"/>
      <c r="P12" s="64">
        <f t="shared" si="8"/>
      </c>
      <c r="Q12" s="64"/>
      <c r="R12" s="64"/>
      <c r="S12" s="64"/>
      <c r="T12" s="64">
        <f t="shared" si="9"/>
      </c>
      <c r="U12" s="64">
        <f t="shared" si="10"/>
      </c>
      <c r="V12" s="64">
        <f t="shared" si="11"/>
      </c>
      <c r="W12" s="64">
        <f t="shared" si="11"/>
      </c>
      <c r="X12" s="64">
        <f t="shared" si="11"/>
      </c>
      <c r="Y12" s="64">
        <f t="shared" si="12"/>
      </c>
      <c r="Z12" s="64">
        <f t="shared" si="13"/>
      </c>
      <c r="AA12" s="64"/>
      <c r="AB12" s="166"/>
      <c r="AC12" s="165"/>
      <c r="AD12" s="165" t="str">
        <f t="shared" si="23"/>
        <v>X</v>
      </c>
      <c r="AE12" s="64" t="str">
        <f t="shared" si="14"/>
        <v>X</v>
      </c>
      <c r="AF12" s="64" t="str">
        <f t="shared" si="24"/>
        <v>X</v>
      </c>
      <c r="AG12" s="65">
        <f t="shared" si="25"/>
      </c>
      <c r="AH12" s="66">
        <f>IF($I12="","",Deckblatt!$R$15)</f>
      </c>
      <c r="AI12" s="67">
        <f t="shared" si="15"/>
      </c>
      <c r="AJ12" s="68">
        <f t="shared" si="26"/>
      </c>
      <c r="AK12" s="69">
        <f t="shared" si="16"/>
      </c>
      <c r="AL12" s="167">
        <f t="shared" si="17"/>
      </c>
      <c r="AM12" s="173">
        <f t="shared" si="27"/>
      </c>
      <c r="AN12" s="171">
        <f t="shared" si="28"/>
      </c>
      <c r="AO12" s="169">
        <f t="shared" si="29"/>
      </c>
      <c r="AP12" s="47"/>
      <c r="AR12" s="77"/>
      <c r="AS12" s="77"/>
      <c r="AT12" s="77"/>
      <c r="AU12" s="89"/>
      <c r="AV12" s="89"/>
      <c r="AW12" s="47"/>
      <c r="AX12" s="47"/>
      <c r="AY12" s="164"/>
      <c r="AZ12" s="81" t="str">
        <f t="shared" si="30"/>
        <v>Zwischengürtel</v>
      </c>
      <c r="BA12" s="83">
        <f t="shared" si="18"/>
      </c>
      <c r="BB12" s="83">
        <f t="shared" si="19"/>
      </c>
      <c r="BC12" s="83">
        <f t="shared" si="20"/>
      </c>
      <c r="BD12" s="83">
        <f t="shared" si="21"/>
      </c>
      <c r="BE12" s="83">
        <f t="shared" si="31"/>
        <v>0</v>
      </c>
      <c r="BF12" s="83">
        <f t="shared" si="32"/>
        <v>0</v>
      </c>
      <c r="BG12" s="83" t="s">
        <v>96</v>
      </c>
      <c r="BH12" s="83" t="s">
        <v>67</v>
      </c>
      <c r="BI12" s="83"/>
      <c r="BJ12" s="83"/>
      <c r="BK12" s="83" t="s">
        <v>73</v>
      </c>
      <c r="BL12" s="83">
        <f t="shared" si="22"/>
      </c>
      <c r="BM12" s="83" t="s">
        <v>67</v>
      </c>
      <c r="BN12" s="83">
        <v>3</v>
      </c>
      <c r="BO12" s="83">
        <v>6</v>
      </c>
      <c r="BP12" s="81"/>
      <c r="BQ12" s="47"/>
      <c r="BR12" s="85"/>
      <c r="BS12" s="85"/>
      <c r="BT12" s="85"/>
    </row>
    <row r="13" spans="1:72" ht="18" customHeight="1">
      <c r="A13" s="125">
        <v>8</v>
      </c>
      <c r="B13" s="58"/>
      <c r="C13" s="43"/>
      <c r="D13" s="70">
        <f t="shared" si="0"/>
      </c>
      <c r="E13" s="71">
        <f t="shared" si="1"/>
      </c>
      <c r="F13" s="70">
        <f t="shared" si="2"/>
      </c>
      <c r="G13" s="72">
        <f t="shared" si="3"/>
      </c>
      <c r="H13" s="73">
        <f t="shared" si="4"/>
      </c>
      <c r="I13" s="44"/>
      <c r="J13" s="64">
        <f t="shared" si="5"/>
      </c>
      <c r="K13" s="64">
        <f t="shared" si="5"/>
      </c>
      <c r="L13" s="64">
        <f t="shared" si="6"/>
      </c>
      <c r="M13" s="64"/>
      <c r="N13" s="64">
        <f t="shared" si="7"/>
      </c>
      <c r="O13" s="64"/>
      <c r="P13" s="64">
        <f t="shared" si="8"/>
      </c>
      <c r="Q13" s="64"/>
      <c r="R13" s="64"/>
      <c r="S13" s="64"/>
      <c r="T13" s="64">
        <f t="shared" si="9"/>
      </c>
      <c r="U13" s="64">
        <f t="shared" si="10"/>
      </c>
      <c r="V13" s="64">
        <f t="shared" si="11"/>
      </c>
      <c r="W13" s="64">
        <f t="shared" si="11"/>
      </c>
      <c r="X13" s="64">
        <f t="shared" si="11"/>
      </c>
      <c r="Y13" s="64">
        <f t="shared" si="12"/>
      </c>
      <c r="Z13" s="64">
        <f t="shared" si="13"/>
      </c>
      <c r="AA13" s="64"/>
      <c r="AB13" s="166"/>
      <c r="AC13" s="165"/>
      <c r="AD13" s="165" t="str">
        <f t="shared" si="23"/>
        <v>X</v>
      </c>
      <c r="AE13" s="64" t="str">
        <f t="shared" si="14"/>
        <v>X</v>
      </c>
      <c r="AF13" s="64" t="str">
        <f t="shared" si="24"/>
        <v>X</v>
      </c>
      <c r="AG13" s="65">
        <f t="shared" si="25"/>
      </c>
      <c r="AH13" s="66">
        <f>IF($I13="","",Deckblatt!$R$15)</f>
      </c>
      <c r="AI13" s="67">
        <f t="shared" si="15"/>
      </c>
      <c r="AJ13" s="68">
        <f t="shared" si="26"/>
      </c>
      <c r="AK13" s="69">
        <f t="shared" si="16"/>
      </c>
      <c r="AL13" s="167">
        <f t="shared" si="17"/>
      </c>
      <c r="AM13" s="173">
        <f t="shared" si="27"/>
      </c>
      <c r="AN13" s="171">
        <f t="shared" si="28"/>
      </c>
      <c r="AO13" s="169">
        <f t="shared" si="29"/>
      </c>
      <c r="AP13" s="47"/>
      <c r="AR13" s="77"/>
      <c r="AS13" s="77"/>
      <c r="AT13" s="77"/>
      <c r="AU13" s="89"/>
      <c r="AV13" s="89"/>
      <c r="AW13" s="47"/>
      <c r="AX13" s="47"/>
      <c r="AY13" s="164"/>
      <c r="AZ13" s="81" t="str">
        <f t="shared" si="30"/>
        <v>Zwischengürtel</v>
      </c>
      <c r="BA13" s="83">
        <f t="shared" si="18"/>
      </c>
      <c r="BB13" s="83">
        <f t="shared" si="19"/>
      </c>
      <c r="BC13" s="83">
        <f t="shared" si="20"/>
      </c>
      <c r="BD13" s="83">
        <f t="shared" si="21"/>
      </c>
      <c r="BE13" s="83">
        <f t="shared" si="31"/>
        <v>0</v>
      </c>
      <c r="BF13" s="83">
        <f t="shared" si="32"/>
        <v>0</v>
      </c>
      <c r="BG13" s="83" t="s">
        <v>67</v>
      </c>
      <c r="BH13" s="83" t="s">
        <v>69</v>
      </c>
      <c r="BI13" s="83" t="s">
        <v>132</v>
      </c>
      <c r="BJ13" s="83"/>
      <c r="BK13" s="83"/>
      <c r="BL13" s="83">
        <f t="shared" si="22"/>
      </c>
      <c r="BM13" s="83" t="s">
        <v>97</v>
      </c>
      <c r="BN13" s="83">
        <v>3</v>
      </c>
      <c r="BO13" s="83">
        <v>6</v>
      </c>
      <c r="BP13" s="81"/>
      <c r="BQ13" s="47"/>
      <c r="BR13" s="85"/>
      <c r="BS13" s="85"/>
      <c r="BT13" s="85"/>
    </row>
    <row r="14" spans="1:72" ht="18" customHeight="1">
      <c r="A14" s="125">
        <v>9</v>
      </c>
      <c r="B14" s="58"/>
      <c r="C14" s="43"/>
      <c r="D14" s="70">
        <f t="shared" si="0"/>
      </c>
      <c r="E14" s="71">
        <f t="shared" si="1"/>
      </c>
      <c r="F14" s="70">
        <f t="shared" si="2"/>
      </c>
      <c r="G14" s="72">
        <f t="shared" si="3"/>
      </c>
      <c r="H14" s="73">
        <f t="shared" si="4"/>
      </c>
      <c r="I14" s="44"/>
      <c r="J14" s="64">
        <f t="shared" si="5"/>
      </c>
      <c r="K14" s="64">
        <f t="shared" si="5"/>
      </c>
      <c r="L14" s="64">
        <f t="shared" si="6"/>
      </c>
      <c r="M14" s="64"/>
      <c r="N14" s="64">
        <f t="shared" si="7"/>
      </c>
      <c r="O14" s="64"/>
      <c r="P14" s="64">
        <f t="shared" si="8"/>
      </c>
      <c r="Q14" s="64"/>
      <c r="R14" s="64"/>
      <c r="S14" s="64"/>
      <c r="T14" s="64">
        <f t="shared" si="9"/>
      </c>
      <c r="U14" s="64">
        <f t="shared" si="10"/>
      </c>
      <c r="V14" s="64">
        <f t="shared" si="11"/>
      </c>
      <c r="W14" s="64">
        <f t="shared" si="11"/>
      </c>
      <c r="X14" s="64">
        <f t="shared" si="11"/>
      </c>
      <c r="Y14" s="64">
        <f t="shared" si="12"/>
      </c>
      <c r="Z14" s="64">
        <f t="shared" si="13"/>
      </c>
      <c r="AA14" s="64"/>
      <c r="AB14" s="166"/>
      <c r="AC14" s="165"/>
      <c r="AD14" s="165" t="str">
        <f t="shared" si="23"/>
        <v>X</v>
      </c>
      <c r="AE14" s="64" t="str">
        <f t="shared" si="14"/>
        <v>X</v>
      </c>
      <c r="AF14" s="64" t="str">
        <f t="shared" si="24"/>
        <v>X</v>
      </c>
      <c r="AG14" s="65">
        <f t="shared" si="25"/>
      </c>
      <c r="AH14" s="66">
        <f>IF($I14="","",Deckblatt!$R$15)</f>
      </c>
      <c r="AI14" s="67">
        <f t="shared" si="15"/>
      </c>
      <c r="AJ14" s="68">
        <f t="shared" si="26"/>
      </c>
      <c r="AK14" s="69">
        <f t="shared" si="16"/>
      </c>
      <c r="AL14" s="167">
        <f t="shared" si="17"/>
      </c>
      <c r="AM14" s="173">
        <f t="shared" si="27"/>
      </c>
      <c r="AN14" s="171">
        <f t="shared" si="28"/>
      </c>
      <c r="AO14" s="169">
        <f t="shared" si="29"/>
      </c>
      <c r="AP14" s="47"/>
      <c r="AR14" s="77"/>
      <c r="AS14" s="77"/>
      <c r="AT14" s="77"/>
      <c r="AU14" s="89"/>
      <c r="AV14" s="89"/>
      <c r="AW14" s="47"/>
      <c r="AX14" s="47"/>
      <c r="AY14" s="164"/>
      <c r="AZ14" s="81" t="str">
        <f t="shared" si="30"/>
        <v>Zwischengürtel</v>
      </c>
      <c r="BA14" s="83">
        <f t="shared" si="18"/>
      </c>
      <c r="BB14" s="83">
        <f t="shared" si="19"/>
      </c>
      <c r="BC14" s="83">
        <f t="shared" si="20"/>
      </c>
      <c r="BD14" s="83">
        <f t="shared" si="21"/>
      </c>
      <c r="BE14" s="83">
        <f t="shared" si="31"/>
        <v>0</v>
      </c>
      <c r="BF14" s="83">
        <f t="shared" si="32"/>
        <v>0</v>
      </c>
      <c r="BG14" s="83" t="s">
        <v>97</v>
      </c>
      <c r="BH14" s="83" t="s">
        <v>69</v>
      </c>
      <c r="BI14" s="83">
        <f>IF(Deckblatt!R15="",0,Deckblatt!R15)</f>
        <v>0</v>
      </c>
      <c r="BJ14" s="83"/>
      <c r="BK14" s="83"/>
      <c r="BL14" s="83">
        <f t="shared" si="22"/>
      </c>
      <c r="BM14" s="83" t="s">
        <v>69</v>
      </c>
      <c r="BN14" s="83">
        <v>4</v>
      </c>
      <c r="BO14" s="83">
        <v>6</v>
      </c>
      <c r="BP14" s="81"/>
      <c r="BQ14" s="47"/>
      <c r="BR14" s="85"/>
      <c r="BS14" s="85"/>
      <c r="BT14" s="85"/>
    </row>
    <row r="15" spans="1:72" ht="18" customHeight="1">
      <c r="A15" s="125">
        <v>10</v>
      </c>
      <c r="B15" s="58"/>
      <c r="C15" s="43"/>
      <c r="D15" s="70">
        <f t="shared" si="0"/>
      </c>
      <c r="E15" s="71">
        <f t="shared" si="1"/>
      </c>
      <c r="F15" s="70">
        <f t="shared" si="2"/>
      </c>
      <c r="G15" s="72">
        <f t="shared" si="3"/>
      </c>
      <c r="H15" s="73">
        <f t="shared" si="4"/>
      </c>
      <c r="I15" s="44"/>
      <c r="J15" s="64">
        <f t="shared" si="5"/>
      </c>
      <c r="K15" s="64">
        <f t="shared" si="5"/>
      </c>
      <c r="L15" s="64">
        <f t="shared" si="6"/>
      </c>
      <c r="M15" s="64"/>
      <c r="N15" s="64">
        <f t="shared" si="7"/>
      </c>
      <c r="O15" s="64"/>
      <c r="P15" s="64">
        <f t="shared" si="8"/>
      </c>
      <c r="Q15" s="64"/>
      <c r="R15" s="64"/>
      <c r="S15" s="64"/>
      <c r="T15" s="64">
        <f t="shared" si="9"/>
      </c>
      <c r="U15" s="64">
        <f t="shared" si="10"/>
      </c>
      <c r="V15" s="64">
        <f t="shared" si="11"/>
      </c>
      <c r="W15" s="64">
        <f t="shared" si="11"/>
      </c>
      <c r="X15" s="64">
        <f t="shared" si="11"/>
      </c>
      <c r="Y15" s="64">
        <f t="shared" si="12"/>
      </c>
      <c r="Z15" s="64">
        <f t="shared" si="13"/>
      </c>
      <c r="AA15" s="64"/>
      <c r="AB15" s="166"/>
      <c r="AC15" s="165"/>
      <c r="AD15" s="165" t="str">
        <f t="shared" si="23"/>
        <v>X</v>
      </c>
      <c r="AE15" s="64" t="str">
        <f t="shared" si="14"/>
        <v>X</v>
      </c>
      <c r="AF15" s="64" t="str">
        <f t="shared" si="24"/>
        <v>X</v>
      </c>
      <c r="AG15" s="65">
        <f t="shared" si="25"/>
      </c>
      <c r="AH15" s="66">
        <f>IF($I15="","",Deckblatt!$R$15)</f>
      </c>
      <c r="AI15" s="67">
        <f t="shared" si="15"/>
      </c>
      <c r="AJ15" s="68">
        <f t="shared" si="26"/>
      </c>
      <c r="AK15" s="69">
        <f t="shared" si="16"/>
      </c>
      <c r="AL15" s="167">
        <f t="shared" si="17"/>
      </c>
      <c r="AM15" s="173">
        <f t="shared" si="27"/>
      </c>
      <c r="AN15" s="171">
        <f t="shared" si="28"/>
      </c>
      <c r="AO15" s="169">
        <f t="shared" si="29"/>
      </c>
      <c r="AP15" s="47"/>
      <c r="AR15" s="77"/>
      <c r="AS15" s="77"/>
      <c r="AT15" s="77"/>
      <c r="AU15" s="89"/>
      <c r="AV15" s="89"/>
      <c r="AW15" s="47"/>
      <c r="AX15" s="47"/>
      <c r="AY15" s="164"/>
      <c r="AZ15" s="81" t="str">
        <f t="shared" si="30"/>
        <v>Zwischengürtel</v>
      </c>
      <c r="BA15" s="83">
        <f t="shared" si="18"/>
      </c>
      <c r="BB15" s="83">
        <f t="shared" si="19"/>
      </c>
      <c r="BC15" s="83">
        <f t="shared" si="20"/>
      </c>
      <c r="BD15" s="83">
        <f t="shared" si="21"/>
      </c>
      <c r="BE15" s="83">
        <f t="shared" si="31"/>
        <v>0</v>
      </c>
      <c r="BF15" s="83">
        <f t="shared" si="32"/>
        <v>0</v>
      </c>
      <c r="BG15" s="83" t="s">
        <v>69</v>
      </c>
      <c r="BH15" s="83" t="s">
        <v>70</v>
      </c>
      <c r="BI15" s="83"/>
      <c r="BJ15" s="83"/>
      <c r="BK15" s="83"/>
      <c r="BL15" s="83">
        <f t="shared" si="22"/>
      </c>
      <c r="BM15" s="83" t="s">
        <v>70</v>
      </c>
      <c r="BN15" s="83">
        <v>5</v>
      </c>
      <c r="BO15" s="83">
        <v>12</v>
      </c>
      <c r="BP15" s="81"/>
      <c r="BQ15" s="47"/>
      <c r="BR15" s="85"/>
      <c r="BS15" s="85"/>
      <c r="BT15" s="85"/>
    </row>
    <row r="16" spans="1:72" ht="18" customHeight="1">
      <c r="A16" s="125">
        <v>11</v>
      </c>
      <c r="B16" s="58"/>
      <c r="C16" s="43"/>
      <c r="D16" s="70">
        <f t="shared" si="0"/>
      </c>
      <c r="E16" s="71">
        <f t="shared" si="1"/>
      </c>
      <c r="F16" s="70">
        <f t="shared" si="2"/>
      </c>
      <c r="G16" s="72">
        <f t="shared" si="3"/>
      </c>
      <c r="H16" s="73">
        <f t="shared" si="4"/>
      </c>
      <c r="I16" s="44"/>
      <c r="J16" s="64">
        <f t="shared" si="5"/>
      </c>
      <c r="K16" s="64">
        <f t="shared" si="5"/>
      </c>
      <c r="L16" s="64">
        <f t="shared" si="6"/>
      </c>
      <c r="M16" s="64"/>
      <c r="N16" s="64">
        <f t="shared" si="7"/>
      </c>
      <c r="O16" s="64"/>
      <c r="P16" s="64">
        <f t="shared" si="8"/>
      </c>
      <c r="Q16" s="64"/>
      <c r="R16" s="64"/>
      <c r="S16" s="64"/>
      <c r="T16" s="64">
        <f t="shared" si="9"/>
      </c>
      <c r="U16" s="64">
        <f t="shared" si="10"/>
      </c>
      <c r="V16" s="64">
        <f t="shared" si="11"/>
      </c>
      <c r="W16" s="64">
        <f t="shared" si="11"/>
      </c>
      <c r="X16" s="64">
        <f t="shared" si="11"/>
      </c>
      <c r="Y16" s="64">
        <f t="shared" si="12"/>
      </c>
      <c r="Z16" s="64">
        <f t="shared" si="13"/>
      </c>
      <c r="AA16" s="64"/>
      <c r="AB16" s="166"/>
      <c r="AC16" s="165"/>
      <c r="AD16" s="165" t="str">
        <f t="shared" si="23"/>
        <v>X</v>
      </c>
      <c r="AE16" s="64" t="str">
        <f t="shared" si="14"/>
        <v>X</v>
      </c>
      <c r="AF16" s="64" t="str">
        <f t="shared" si="24"/>
        <v>X</v>
      </c>
      <c r="AG16" s="65">
        <f t="shared" si="25"/>
      </c>
      <c r="AH16" s="66">
        <f>IF($I16="","",Deckblatt!$R$15)</f>
      </c>
      <c r="AI16" s="67">
        <f t="shared" si="15"/>
      </c>
      <c r="AJ16" s="68">
        <f t="shared" si="26"/>
      </c>
      <c r="AK16" s="69">
        <f t="shared" si="16"/>
      </c>
      <c r="AL16" s="167">
        <f t="shared" si="17"/>
      </c>
      <c r="AM16" s="173">
        <f t="shared" si="27"/>
      </c>
      <c r="AN16" s="171">
        <f t="shared" si="28"/>
      </c>
      <c r="AO16" s="169">
        <f t="shared" si="29"/>
      </c>
      <c r="AP16" s="47"/>
      <c r="AR16" s="77"/>
      <c r="AS16" s="77"/>
      <c r="AT16" s="77"/>
      <c r="AU16" s="89"/>
      <c r="AV16" s="89"/>
      <c r="AW16" s="47"/>
      <c r="AX16" s="47"/>
      <c r="AY16" s="164"/>
      <c r="AZ16" s="81" t="str">
        <f t="shared" si="30"/>
        <v>Zwischengürtel</v>
      </c>
      <c r="BA16" s="83">
        <f t="shared" si="18"/>
      </c>
      <c r="BB16" s="83">
        <f t="shared" si="19"/>
      </c>
      <c r="BC16" s="83">
        <f t="shared" si="20"/>
      </c>
      <c r="BD16" s="83">
        <f t="shared" si="21"/>
      </c>
      <c r="BE16" s="83">
        <f t="shared" si="31"/>
        <v>0</v>
      </c>
      <c r="BF16" s="83">
        <f t="shared" si="32"/>
        <v>0</v>
      </c>
      <c r="BG16" s="83" t="s">
        <v>70</v>
      </c>
      <c r="BH16" s="83" t="s">
        <v>71</v>
      </c>
      <c r="BI16" s="83"/>
      <c r="BJ16" s="83"/>
      <c r="BK16" s="83"/>
      <c r="BL16" s="83">
        <f t="shared" si="22"/>
      </c>
      <c r="BM16" s="83" t="s">
        <v>71</v>
      </c>
      <c r="BN16" s="83">
        <v>6</v>
      </c>
      <c r="BO16" s="83">
        <v>12</v>
      </c>
      <c r="BP16" s="81"/>
      <c r="BQ16" s="47"/>
      <c r="BR16" s="85"/>
      <c r="BS16" s="85"/>
      <c r="BT16" s="85"/>
    </row>
    <row r="17" spans="1:72" ht="18" customHeight="1">
      <c r="A17" s="125">
        <v>12</v>
      </c>
      <c r="B17" s="58"/>
      <c r="C17" s="43"/>
      <c r="D17" s="70">
        <f t="shared" si="0"/>
      </c>
      <c r="E17" s="71">
        <f t="shared" si="1"/>
      </c>
      <c r="F17" s="70">
        <f t="shared" si="2"/>
      </c>
      <c r="G17" s="72">
        <f t="shared" si="3"/>
      </c>
      <c r="H17" s="73">
        <f t="shared" si="4"/>
      </c>
      <c r="I17" s="44"/>
      <c r="J17" s="64">
        <f t="shared" si="5"/>
      </c>
      <c r="K17" s="64">
        <f t="shared" si="5"/>
      </c>
      <c r="L17" s="64">
        <f t="shared" si="6"/>
      </c>
      <c r="M17" s="64"/>
      <c r="N17" s="64">
        <f t="shared" si="7"/>
      </c>
      <c r="O17" s="64"/>
      <c r="P17" s="64">
        <f t="shared" si="8"/>
      </c>
      <c r="Q17" s="64"/>
      <c r="R17" s="64"/>
      <c r="S17" s="64"/>
      <c r="T17" s="64">
        <f t="shared" si="9"/>
      </c>
      <c r="U17" s="64">
        <f t="shared" si="10"/>
      </c>
      <c r="V17" s="64">
        <f t="shared" si="11"/>
      </c>
      <c r="W17" s="64">
        <f t="shared" si="11"/>
      </c>
      <c r="X17" s="64">
        <f t="shared" si="11"/>
      </c>
      <c r="Y17" s="64">
        <f t="shared" si="12"/>
      </c>
      <c r="Z17" s="64">
        <f t="shared" si="13"/>
      </c>
      <c r="AA17" s="64"/>
      <c r="AB17" s="166"/>
      <c r="AC17" s="165"/>
      <c r="AD17" s="165" t="str">
        <f t="shared" si="23"/>
        <v>X</v>
      </c>
      <c r="AE17" s="64" t="str">
        <f t="shared" si="14"/>
        <v>X</v>
      </c>
      <c r="AF17" s="64" t="str">
        <f t="shared" si="24"/>
        <v>X</v>
      </c>
      <c r="AG17" s="65">
        <f t="shared" si="25"/>
      </c>
      <c r="AH17" s="66">
        <f>IF($I17="","",Deckblatt!$R$15)</f>
      </c>
      <c r="AI17" s="67">
        <f t="shared" si="15"/>
      </c>
      <c r="AJ17" s="68">
        <f t="shared" si="26"/>
      </c>
      <c r="AK17" s="69">
        <f t="shared" si="16"/>
      </c>
      <c r="AL17" s="167">
        <f t="shared" si="17"/>
      </c>
      <c r="AM17" s="173">
        <f t="shared" si="27"/>
      </c>
      <c r="AN17" s="171">
        <f t="shared" si="28"/>
      </c>
      <c r="AO17" s="169">
        <f t="shared" si="29"/>
      </c>
      <c r="AP17" s="47"/>
      <c r="AR17" s="77"/>
      <c r="AS17" s="77"/>
      <c r="AT17" s="77"/>
      <c r="AU17" s="89"/>
      <c r="AV17" s="89"/>
      <c r="AW17" s="47"/>
      <c r="AX17" s="47"/>
      <c r="AY17" s="164"/>
      <c r="AZ17" s="81" t="str">
        <f t="shared" si="30"/>
        <v>Zwischengürtel</v>
      </c>
      <c r="BA17" s="83">
        <f t="shared" si="18"/>
      </c>
      <c r="BB17" s="83">
        <f t="shared" si="19"/>
      </c>
      <c r="BC17" s="83">
        <f t="shared" si="20"/>
      </c>
      <c r="BD17" s="83">
        <f t="shared" si="21"/>
      </c>
      <c r="BE17" s="83">
        <f t="shared" si="31"/>
        <v>0</v>
      </c>
      <c r="BF17" s="83">
        <f t="shared" si="32"/>
        <v>0</v>
      </c>
      <c r="BG17" s="193"/>
      <c r="BH17" s="193"/>
      <c r="BI17" s="83"/>
      <c r="BJ17" s="83"/>
      <c r="BK17" s="83"/>
      <c r="BL17" s="83">
        <f t="shared" si="22"/>
      </c>
      <c r="BM17" s="83" t="s">
        <v>72</v>
      </c>
      <c r="BN17" s="83">
        <v>7</v>
      </c>
      <c r="BO17" s="83">
        <v>24</v>
      </c>
      <c r="BP17" s="81"/>
      <c r="BQ17" s="47"/>
      <c r="BR17" s="85"/>
      <c r="BS17" s="85"/>
      <c r="BT17" s="85"/>
    </row>
    <row r="18" spans="1:72" ht="18" customHeight="1">
      <c r="A18" s="125">
        <v>13</v>
      </c>
      <c r="B18" s="58"/>
      <c r="C18" s="43"/>
      <c r="D18" s="70">
        <f t="shared" si="0"/>
      </c>
      <c r="E18" s="71">
        <f t="shared" si="1"/>
      </c>
      <c r="F18" s="70">
        <f t="shared" si="2"/>
      </c>
      <c r="G18" s="72">
        <f t="shared" si="3"/>
      </c>
      <c r="H18" s="73">
        <f t="shared" si="4"/>
      </c>
      <c r="I18" s="44"/>
      <c r="J18" s="64">
        <f t="shared" si="5"/>
      </c>
      <c r="K18" s="64">
        <f t="shared" si="5"/>
      </c>
      <c r="L18" s="64">
        <f t="shared" si="6"/>
      </c>
      <c r="M18" s="64"/>
      <c r="N18" s="64">
        <f t="shared" si="7"/>
      </c>
      <c r="O18" s="64"/>
      <c r="P18" s="64">
        <f t="shared" si="8"/>
      </c>
      <c r="Q18" s="64"/>
      <c r="R18" s="64"/>
      <c r="S18" s="64"/>
      <c r="T18" s="64">
        <f t="shared" si="9"/>
      </c>
      <c r="U18" s="64">
        <f t="shared" si="10"/>
      </c>
      <c r="V18" s="64">
        <f t="shared" si="11"/>
      </c>
      <c r="W18" s="64">
        <f t="shared" si="11"/>
      </c>
      <c r="X18" s="64">
        <f t="shared" si="11"/>
      </c>
      <c r="Y18" s="64">
        <f t="shared" si="12"/>
      </c>
      <c r="Z18" s="64">
        <f t="shared" si="13"/>
      </c>
      <c r="AA18" s="64"/>
      <c r="AB18" s="166"/>
      <c r="AC18" s="165"/>
      <c r="AD18" s="165" t="str">
        <f t="shared" si="23"/>
        <v>X</v>
      </c>
      <c r="AE18" s="64" t="str">
        <f t="shared" si="14"/>
        <v>X</v>
      </c>
      <c r="AF18" s="64" t="str">
        <f t="shared" si="24"/>
        <v>X</v>
      </c>
      <c r="AG18" s="65">
        <f t="shared" si="25"/>
      </c>
      <c r="AH18" s="66">
        <f>IF($I18="","",Deckblatt!$R$15)</f>
      </c>
      <c r="AI18" s="67">
        <f t="shared" si="15"/>
      </c>
      <c r="AJ18" s="68">
        <f t="shared" si="26"/>
      </c>
      <c r="AK18" s="69">
        <f t="shared" si="16"/>
      </c>
      <c r="AL18" s="167">
        <f t="shared" si="17"/>
      </c>
      <c r="AM18" s="173">
        <f t="shared" si="27"/>
      </c>
      <c r="AN18" s="171">
        <f t="shared" si="28"/>
      </c>
      <c r="AO18" s="169">
        <f t="shared" si="29"/>
      </c>
      <c r="AP18" s="47"/>
      <c r="AR18" s="77"/>
      <c r="AS18" s="77"/>
      <c r="AT18" s="77"/>
      <c r="AU18" s="89"/>
      <c r="AV18" s="89"/>
      <c r="AW18" s="47"/>
      <c r="AX18" s="47"/>
      <c r="AY18" s="164"/>
      <c r="AZ18" s="81" t="str">
        <f t="shared" si="30"/>
        <v>Zwischengürtel</v>
      </c>
      <c r="BA18" s="83">
        <f t="shared" si="18"/>
      </c>
      <c r="BB18" s="83">
        <f t="shared" si="19"/>
      </c>
      <c r="BC18" s="83">
        <f t="shared" si="20"/>
      </c>
      <c r="BD18" s="83">
        <f t="shared" si="21"/>
      </c>
      <c r="BE18" s="83">
        <f t="shared" si="31"/>
        <v>0</v>
      </c>
      <c r="BF18" s="83">
        <f t="shared" si="32"/>
        <v>0</v>
      </c>
      <c r="BG18" s="83" t="s">
        <v>71</v>
      </c>
      <c r="BH18" s="83" t="s">
        <v>72</v>
      </c>
      <c r="BI18" s="83"/>
      <c r="BJ18" s="83"/>
      <c r="BK18" s="83"/>
      <c r="BL18" s="83">
        <f t="shared" si="22"/>
      </c>
      <c r="BM18" s="83" t="s">
        <v>74</v>
      </c>
      <c r="BN18" s="83">
        <v>8</v>
      </c>
      <c r="BO18" s="83">
        <v>36</v>
      </c>
      <c r="BP18" s="81"/>
      <c r="BQ18" s="47"/>
      <c r="BR18" s="85"/>
      <c r="BS18" s="85"/>
      <c r="BT18" s="85"/>
    </row>
    <row r="19" spans="1:72" ht="18" customHeight="1">
      <c r="A19" s="125">
        <v>14</v>
      </c>
      <c r="B19" s="58"/>
      <c r="C19" s="43"/>
      <c r="D19" s="70">
        <f aca="true" t="shared" si="33" ref="D19:D25">IF(C19&lt;&gt;"","???????","")</f>
      </c>
      <c r="E19" s="71">
        <f aca="true" t="shared" si="34" ref="E19:E25">IF(C19&lt;&gt;"","?","")</f>
      </c>
      <c r="F19" s="70">
        <f aca="true" t="shared" si="35" ref="F19:F25">IF(C19&lt;&gt;"","???????","")</f>
      </c>
      <c r="G19" s="72">
        <f aca="true" t="shared" si="36" ref="G19:G25">IF(C19&lt;&gt;"","??????","")</f>
      </c>
      <c r="H19" s="73">
        <f aca="true" t="shared" si="37" ref="H19:H25">IF(C19&lt;&gt;"","??????","")</f>
      </c>
      <c r="I19" s="44"/>
      <c r="J19" s="64">
        <f t="shared" si="5"/>
      </c>
      <c r="K19" s="64">
        <f t="shared" si="5"/>
      </c>
      <c r="L19" s="64">
        <f t="shared" si="6"/>
      </c>
      <c r="M19" s="64"/>
      <c r="N19" s="64">
        <f t="shared" si="7"/>
      </c>
      <c r="O19" s="64"/>
      <c r="P19" s="64">
        <f t="shared" si="8"/>
      </c>
      <c r="Q19" s="64"/>
      <c r="R19" s="64"/>
      <c r="S19" s="64"/>
      <c r="T19" s="64">
        <f t="shared" si="9"/>
      </c>
      <c r="U19" s="64">
        <f t="shared" si="10"/>
      </c>
      <c r="V19" s="64">
        <f t="shared" si="11"/>
      </c>
      <c r="W19" s="64">
        <f t="shared" si="11"/>
      </c>
      <c r="X19" s="64">
        <f t="shared" si="11"/>
      </c>
      <c r="Y19" s="64">
        <f t="shared" si="12"/>
      </c>
      <c r="Z19" s="64">
        <f t="shared" si="13"/>
      </c>
      <c r="AA19" s="64"/>
      <c r="AB19" s="166"/>
      <c r="AC19" s="165"/>
      <c r="AD19" s="165" t="str">
        <f t="shared" si="23"/>
        <v>X</v>
      </c>
      <c r="AE19" s="64" t="str">
        <f t="shared" si="14"/>
        <v>X</v>
      </c>
      <c r="AF19" s="64" t="str">
        <f t="shared" si="24"/>
        <v>X</v>
      </c>
      <c r="AG19" s="65">
        <f t="shared" si="25"/>
      </c>
      <c r="AH19" s="66">
        <f>IF($I19="","",Deckblatt!$R$15)</f>
      </c>
      <c r="AI19" s="67">
        <f t="shared" si="15"/>
      </c>
      <c r="AJ19" s="68">
        <f t="shared" si="26"/>
      </c>
      <c r="AK19" s="69">
        <f t="shared" si="16"/>
      </c>
      <c r="AL19" s="167">
        <f t="shared" si="17"/>
      </c>
      <c r="AM19" s="173">
        <f t="shared" si="27"/>
      </c>
      <c r="AN19" s="171">
        <f t="shared" si="28"/>
      </c>
      <c r="AO19" s="169">
        <f t="shared" si="29"/>
      </c>
      <c r="AP19" s="47"/>
      <c r="AR19" s="77"/>
      <c r="AS19" s="77"/>
      <c r="AT19" s="77"/>
      <c r="AU19" s="89"/>
      <c r="AV19" s="89"/>
      <c r="AW19" s="47"/>
      <c r="AX19" s="47"/>
      <c r="AY19" s="164"/>
      <c r="AZ19" s="81" t="str">
        <f t="shared" si="30"/>
        <v>Zwischengürtel</v>
      </c>
      <c r="BA19" s="83">
        <f t="shared" si="18"/>
      </c>
      <c r="BB19" s="83">
        <f t="shared" si="19"/>
      </c>
      <c r="BC19" s="83">
        <f t="shared" si="20"/>
      </c>
      <c r="BD19" s="83">
        <f t="shared" si="21"/>
      </c>
      <c r="BE19" s="83">
        <f t="shared" si="31"/>
        <v>0</v>
      </c>
      <c r="BF19" s="83">
        <f t="shared" si="32"/>
        <v>0</v>
      </c>
      <c r="BG19" s="83" t="s">
        <v>72</v>
      </c>
      <c r="BH19" s="83" t="s">
        <v>74</v>
      </c>
      <c r="BI19" s="83"/>
      <c r="BJ19" s="83"/>
      <c r="BK19" s="83"/>
      <c r="BL19" s="83">
        <f t="shared" si="22"/>
      </c>
      <c r="BM19" s="83" t="s">
        <v>75</v>
      </c>
      <c r="BN19" s="83">
        <v>9</v>
      </c>
      <c r="BO19" s="83">
        <v>48</v>
      </c>
      <c r="BP19" s="81"/>
      <c r="BQ19" s="47"/>
      <c r="BR19" s="85"/>
      <c r="BS19" s="85"/>
      <c r="BT19" s="85"/>
    </row>
    <row r="20" spans="1:72" ht="18" customHeight="1">
      <c r="A20" s="125">
        <v>15</v>
      </c>
      <c r="B20" s="58"/>
      <c r="C20" s="43"/>
      <c r="D20" s="70">
        <f t="shared" si="33"/>
      </c>
      <c r="E20" s="71">
        <f t="shared" si="34"/>
      </c>
      <c r="F20" s="70">
        <f t="shared" si="35"/>
      </c>
      <c r="G20" s="72">
        <f t="shared" si="36"/>
      </c>
      <c r="H20" s="73">
        <f t="shared" si="37"/>
      </c>
      <c r="I20" s="44"/>
      <c r="J20" s="64">
        <f t="shared" si="5"/>
      </c>
      <c r="K20" s="64">
        <f t="shared" si="5"/>
      </c>
      <c r="L20" s="64">
        <f t="shared" si="6"/>
      </c>
      <c r="M20" s="64"/>
      <c r="N20" s="64">
        <f t="shared" si="7"/>
      </c>
      <c r="O20" s="64"/>
      <c r="P20" s="64">
        <f t="shared" si="8"/>
      </c>
      <c r="Q20" s="64"/>
      <c r="R20" s="64"/>
      <c r="S20" s="64"/>
      <c r="T20" s="64">
        <f t="shared" si="9"/>
      </c>
      <c r="U20" s="64">
        <f t="shared" si="10"/>
      </c>
      <c r="V20" s="64">
        <f t="shared" si="11"/>
      </c>
      <c r="W20" s="64">
        <f t="shared" si="11"/>
      </c>
      <c r="X20" s="64">
        <f t="shared" si="11"/>
      </c>
      <c r="Y20" s="64">
        <f t="shared" si="12"/>
      </c>
      <c r="Z20" s="64">
        <f t="shared" si="13"/>
      </c>
      <c r="AA20" s="64"/>
      <c r="AB20" s="166"/>
      <c r="AC20" s="165"/>
      <c r="AD20" s="165" t="str">
        <f t="shared" si="23"/>
        <v>X</v>
      </c>
      <c r="AE20" s="64" t="str">
        <f t="shared" si="14"/>
        <v>X</v>
      </c>
      <c r="AF20" s="64" t="str">
        <f t="shared" si="24"/>
        <v>X</v>
      </c>
      <c r="AG20" s="65">
        <f t="shared" si="25"/>
      </c>
      <c r="AH20" s="66">
        <f>IF($I20="","",Deckblatt!$R$15)</f>
      </c>
      <c r="AI20" s="67">
        <f t="shared" si="15"/>
      </c>
      <c r="AJ20" s="68">
        <f t="shared" si="26"/>
      </c>
      <c r="AK20" s="69">
        <f t="shared" si="16"/>
      </c>
      <c r="AL20" s="167">
        <f t="shared" si="17"/>
      </c>
      <c r="AM20" s="173">
        <f t="shared" si="27"/>
      </c>
      <c r="AN20" s="171">
        <f t="shared" si="28"/>
      </c>
      <c r="AO20" s="169">
        <f t="shared" si="29"/>
      </c>
      <c r="AP20" s="47"/>
      <c r="AR20" s="77"/>
      <c r="AS20" s="77"/>
      <c r="AT20" s="77"/>
      <c r="AU20" s="89"/>
      <c r="AV20" s="89"/>
      <c r="AW20" s="47"/>
      <c r="AX20" s="47"/>
      <c r="AY20" s="164"/>
      <c r="AZ20" s="81" t="str">
        <f t="shared" si="30"/>
        <v>Zwischengürtel</v>
      </c>
      <c r="BA20" s="83">
        <f t="shared" si="18"/>
      </c>
      <c r="BB20" s="83">
        <f t="shared" si="19"/>
      </c>
      <c r="BC20" s="83">
        <f t="shared" si="20"/>
      </c>
      <c r="BD20" s="83">
        <f t="shared" si="21"/>
      </c>
      <c r="BE20" s="83">
        <f t="shared" si="31"/>
        <v>0</v>
      </c>
      <c r="BF20" s="83">
        <f t="shared" si="32"/>
        <v>0</v>
      </c>
      <c r="BG20" s="83" t="s">
        <v>74</v>
      </c>
      <c r="BH20" s="83" t="s">
        <v>75</v>
      </c>
      <c r="BI20" s="83"/>
      <c r="BJ20" s="83"/>
      <c r="BK20" s="83"/>
      <c r="BL20" s="83">
        <f t="shared" si="22"/>
      </c>
      <c r="BM20" s="83" t="s">
        <v>76</v>
      </c>
      <c r="BN20" s="83">
        <v>10</v>
      </c>
      <c r="BO20" s="83">
        <v>60</v>
      </c>
      <c r="BP20" s="81"/>
      <c r="BQ20" s="47"/>
      <c r="BR20" s="85"/>
      <c r="BS20" s="85"/>
      <c r="BT20" s="85"/>
    </row>
    <row r="21" spans="1:72" ht="18" customHeight="1">
      <c r="A21" s="125">
        <v>16</v>
      </c>
      <c r="B21" s="58"/>
      <c r="C21" s="43"/>
      <c r="D21" s="70">
        <f t="shared" si="33"/>
      </c>
      <c r="E21" s="71">
        <f t="shared" si="34"/>
      </c>
      <c r="F21" s="70">
        <f t="shared" si="35"/>
      </c>
      <c r="G21" s="72">
        <f t="shared" si="36"/>
      </c>
      <c r="H21" s="73">
        <f t="shared" si="37"/>
      </c>
      <c r="I21" s="44"/>
      <c r="J21" s="64">
        <f t="shared" si="5"/>
      </c>
      <c r="K21" s="64">
        <f t="shared" si="5"/>
      </c>
      <c r="L21" s="64">
        <f t="shared" si="6"/>
      </c>
      <c r="M21" s="64"/>
      <c r="N21" s="64">
        <f t="shared" si="7"/>
      </c>
      <c r="O21" s="64"/>
      <c r="P21" s="64">
        <f t="shared" si="8"/>
      </c>
      <c r="Q21" s="64"/>
      <c r="R21" s="64"/>
      <c r="S21" s="64"/>
      <c r="T21" s="64">
        <f t="shared" si="9"/>
      </c>
      <c r="U21" s="64">
        <f t="shared" si="10"/>
      </c>
      <c r="V21" s="64">
        <f t="shared" si="11"/>
      </c>
      <c r="W21" s="64">
        <f t="shared" si="11"/>
      </c>
      <c r="X21" s="64">
        <f t="shared" si="11"/>
      </c>
      <c r="Y21" s="64">
        <f t="shared" si="12"/>
      </c>
      <c r="Z21" s="64">
        <f t="shared" si="13"/>
      </c>
      <c r="AA21" s="64"/>
      <c r="AB21" s="166"/>
      <c r="AC21" s="165"/>
      <c r="AD21" s="165" t="str">
        <f t="shared" si="23"/>
        <v>X</v>
      </c>
      <c r="AE21" s="64" t="str">
        <f t="shared" si="14"/>
        <v>X</v>
      </c>
      <c r="AF21" s="64" t="str">
        <f t="shared" si="24"/>
        <v>X</v>
      </c>
      <c r="AG21" s="65">
        <f t="shared" si="25"/>
      </c>
      <c r="AH21" s="66">
        <f>IF($I21="","",Deckblatt!$R$15)</f>
      </c>
      <c r="AI21" s="67">
        <f t="shared" si="15"/>
      </c>
      <c r="AJ21" s="68">
        <f t="shared" si="26"/>
      </c>
      <c r="AK21" s="69">
        <f t="shared" si="16"/>
      </c>
      <c r="AL21" s="167">
        <f t="shared" si="17"/>
      </c>
      <c r="AM21" s="173">
        <f t="shared" si="27"/>
      </c>
      <c r="AN21" s="171">
        <f t="shared" si="28"/>
      </c>
      <c r="AO21" s="169">
        <f t="shared" si="29"/>
      </c>
      <c r="AP21" s="47"/>
      <c r="AR21" s="77"/>
      <c r="AS21" s="77"/>
      <c r="AT21" s="77"/>
      <c r="AU21" s="89"/>
      <c r="AV21" s="89"/>
      <c r="AW21" s="47"/>
      <c r="AX21" s="47"/>
      <c r="AY21" s="164"/>
      <c r="AZ21" s="81" t="str">
        <f t="shared" si="30"/>
        <v>Zwischengürtel</v>
      </c>
      <c r="BA21" s="83">
        <f t="shared" si="18"/>
      </c>
      <c r="BB21" s="83">
        <f t="shared" si="19"/>
      </c>
      <c r="BC21" s="83">
        <f t="shared" si="20"/>
      </c>
      <c r="BD21" s="83">
        <f t="shared" si="21"/>
      </c>
      <c r="BE21" s="83">
        <f t="shared" si="31"/>
        <v>0</v>
      </c>
      <c r="BF21" s="83">
        <f t="shared" si="32"/>
        <v>0</v>
      </c>
      <c r="BG21" s="83" t="s">
        <v>75</v>
      </c>
      <c r="BH21" s="83" t="s">
        <v>76</v>
      </c>
      <c r="BI21" s="83"/>
      <c r="BJ21" s="83"/>
      <c r="BK21" s="83"/>
      <c r="BL21" s="83">
        <f t="shared" si="22"/>
      </c>
      <c r="BM21" s="83" t="s">
        <v>77</v>
      </c>
      <c r="BN21" s="83">
        <v>11</v>
      </c>
      <c r="BO21" s="83">
        <v>72</v>
      </c>
      <c r="BP21" s="81"/>
      <c r="BQ21" s="47"/>
      <c r="BR21" s="85"/>
      <c r="BS21" s="85"/>
      <c r="BT21" s="85"/>
    </row>
    <row r="22" spans="1:72" ht="18" customHeight="1">
      <c r="A22" s="125">
        <v>17</v>
      </c>
      <c r="B22" s="58"/>
      <c r="C22" s="43"/>
      <c r="D22" s="70">
        <f t="shared" si="33"/>
      </c>
      <c r="E22" s="71">
        <f t="shared" si="34"/>
      </c>
      <c r="F22" s="70">
        <f t="shared" si="35"/>
      </c>
      <c r="G22" s="72">
        <f t="shared" si="36"/>
      </c>
      <c r="H22" s="73">
        <f t="shared" si="37"/>
      </c>
      <c r="I22" s="44"/>
      <c r="J22" s="64">
        <f aca="true" t="shared" si="38" ref="J22:K25">IF(OR($I22="1. Kyu",$I22="1. Dan",$I22="2. Dan",$I22="3. Dan",$I22="4. Dan"),"X","")</f>
      </c>
      <c r="K22" s="64">
        <f t="shared" si="38"/>
      </c>
      <c r="L22" s="64">
        <f t="shared" si="6"/>
      </c>
      <c r="M22" s="64"/>
      <c r="N22" s="64">
        <f t="shared" si="7"/>
      </c>
      <c r="O22" s="64"/>
      <c r="P22" s="64">
        <f t="shared" si="8"/>
      </c>
      <c r="Q22" s="64"/>
      <c r="R22" s="64"/>
      <c r="S22" s="64"/>
      <c r="T22" s="64">
        <f t="shared" si="9"/>
      </c>
      <c r="U22" s="64">
        <f t="shared" si="10"/>
      </c>
      <c r="V22" s="64">
        <f aca="true" t="shared" si="39" ref="V22:X25">IF(OR($I22="6. Kyu",$I22="6.1 Kyu",$I22="6.2 Kyu"),"X","")</f>
      </c>
      <c r="W22" s="64">
        <f t="shared" si="39"/>
      </c>
      <c r="X22" s="64">
        <f t="shared" si="39"/>
      </c>
      <c r="Y22" s="64">
        <f t="shared" si="12"/>
      </c>
      <c r="Z22" s="64">
        <f t="shared" si="13"/>
      </c>
      <c r="AA22" s="64"/>
      <c r="AB22" s="166"/>
      <c r="AC22" s="165"/>
      <c r="AD22" s="165" t="str">
        <f t="shared" si="23"/>
        <v>X</v>
      </c>
      <c r="AE22" s="64" t="str">
        <f t="shared" si="14"/>
        <v>X</v>
      </c>
      <c r="AF22" s="64" t="str">
        <f t="shared" si="24"/>
        <v>X</v>
      </c>
      <c r="AG22" s="65">
        <f t="shared" si="25"/>
      </c>
      <c r="AH22" s="66">
        <f>IF($I22="","",Deckblatt!$R$15)</f>
      </c>
      <c r="AI22" s="67">
        <f t="shared" si="15"/>
      </c>
      <c r="AJ22" s="68">
        <f t="shared" si="26"/>
      </c>
      <c r="AK22" s="69">
        <f t="shared" si="16"/>
      </c>
      <c r="AL22" s="167">
        <f t="shared" si="17"/>
      </c>
      <c r="AM22" s="173">
        <f t="shared" si="27"/>
      </c>
      <c r="AN22" s="171">
        <f t="shared" si="28"/>
      </c>
      <c r="AO22" s="169">
        <f t="shared" si="29"/>
      </c>
      <c r="AP22" s="47"/>
      <c r="AR22" s="77"/>
      <c r="AS22" s="77"/>
      <c r="AT22" s="77"/>
      <c r="AU22" s="89"/>
      <c r="AV22" s="89"/>
      <c r="AW22" s="47"/>
      <c r="AX22" s="47"/>
      <c r="AY22" s="164"/>
      <c r="AZ22" s="81" t="str">
        <f t="shared" si="30"/>
        <v>Zwischengürtel</v>
      </c>
      <c r="BA22" s="83">
        <f t="shared" si="18"/>
      </c>
      <c r="BB22" s="83">
        <f t="shared" si="19"/>
      </c>
      <c r="BC22" s="83">
        <f t="shared" si="20"/>
      </c>
      <c r="BD22" s="83">
        <f t="shared" si="21"/>
      </c>
      <c r="BE22" s="83">
        <f t="shared" si="31"/>
        <v>0</v>
      </c>
      <c r="BF22" s="83">
        <f t="shared" si="32"/>
        <v>0</v>
      </c>
      <c r="BG22" s="83" t="s">
        <v>76</v>
      </c>
      <c r="BH22" s="83" t="s">
        <v>77</v>
      </c>
      <c r="BI22" s="83"/>
      <c r="BJ22" s="83"/>
      <c r="BK22" s="83"/>
      <c r="BL22" s="83">
        <f t="shared" si="22"/>
      </c>
      <c r="BM22" s="83" t="s">
        <v>78</v>
      </c>
      <c r="BN22" s="83">
        <v>12</v>
      </c>
      <c r="BO22" s="83">
        <v>84</v>
      </c>
      <c r="BP22" s="81"/>
      <c r="BQ22" s="47"/>
      <c r="BR22" s="85"/>
      <c r="BS22" s="85"/>
      <c r="BT22" s="85"/>
    </row>
    <row r="23" spans="1:72" ht="18" customHeight="1">
      <c r="A23" s="125">
        <v>18</v>
      </c>
      <c r="B23" s="58"/>
      <c r="C23" s="43"/>
      <c r="D23" s="70">
        <f t="shared" si="33"/>
      </c>
      <c r="E23" s="71">
        <f t="shared" si="34"/>
      </c>
      <c r="F23" s="70">
        <f t="shared" si="35"/>
      </c>
      <c r="G23" s="72">
        <f t="shared" si="36"/>
      </c>
      <c r="H23" s="73">
        <f t="shared" si="37"/>
      </c>
      <c r="I23" s="44"/>
      <c r="J23" s="64">
        <f t="shared" si="38"/>
      </c>
      <c r="K23" s="64">
        <f t="shared" si="38"/>
      </c>
      <c r="L23" s="64">
        <f t="shared" si="6"/>
      </c>
      <c r="M23" s="64"/>
      <c r="N23" s="64">
        <f t="shared" si="7"/>
      </c>
      <c r="O23" s="64"/>
      <c r="P23" s="64">
        <f t="shared" si="8"/>
      </c>
      <c r="Q23" s="64"/>
      <c r="R23" s="64"/>
      <c r="S23" s="64"/>
      <c r="T23" s="64">
        <f t="shared" si="9"/>
      </c>
      <c r="U23" s="64">
        <f t="shared" si="10"/>
      </c>
      <c r="V23" s="64">
        <f t="shared" si="39"/>
      </c>
      <c r="W23" s="64">
        <f t="shared" si="39"/>
      </c>
      <c r="X23" s="64">
        <f t="shared" si="39"/>
      </c>
      <c r="Y23" s="64">
        <f t="shared" si="12"/>
      </c>
      <c r="Z23" s="64">
        <f t="shared" si="13"/>
      </c>
      <c r="AA23" s="64"/>
      <c r="AB23" s="166"/>
      <c r="AC23" s="165"/>
      <c r="AD23" s="165" t="str">
        <f t="shared" si="23"/>
        <v>X</v>
      </c>
      <c r="AE23" s="64" t="str">
        <f t="shared" si="14"/>
        <v>X</v>
      </c>
      <c r="AF23" s="64" t="str">
        <f t="shared" si="24"/>
        <v>X</v>
      </c>
      <c r="AG23" s="65">
        <f t="shared" si="25"/>
      </c>
      <c r="AH23" s="66">
        <f>IF($I23="","",Deckblatt!$R$15)</f>
      </c>
      <c r="AI23" s="67">
        <f t="shared" si="15"/>
      </c>
      <c r="AJ23" s="68">
        <f t="shared" si="26"/>
      </c>
      <c r="AK23" s="69">
        <f t="shared" si="16"/>
      </c>
      <c r="AL23" s="167">
        <f t="shared" si="17"/>
      </c>
      <c r="AM23" s="173">
        <f t="shared" si="27"/>
      </c>
      <c r="AN23" s="171">
        <f t="shared" si="28"/>
      </c>
      <c r="AO23" s="169">
        <f t="shared" si="29"/>
      </c>
      <c r="AP23" s="47"/>
      <c r="AR23" s="77"/>
      <c r="AS23" s="77"/>
      <c r="AT23" s="77"/>
      <c r="AU23" s="89"/>
      <c r="AV23" s="89"/>
      <c r="AW23" s="47"/>
      <c r="AX23" s="47"/>
      <c r="AY23" s="164"/>
      <c r="AZ23" s="81" t="str">
        <f t="shared" si="30"/>
        <v>Zwischengürtel</v>
      </c>
      <c r="BA23" s="83">
        <f t="shared" si="18"/>
      </c>
      <c r="BB23" s="83">
        <f t="shared" si="19"/>
      </c>
      <c r="BC23" s="83">
        <f t="shared" si="20"/>
      </c>
      <c r="BD23" s="83">
        <f t="shared" si="21"/>
      </c>
      <c r="BE23" s="83">
        <f t="shared" si="31"/>
        <v>0</v>
      </c>
      <c r="BF23" s="83">
        <f t="shared" si="32"/>
        <v>0</v>
      </c>
      <c r="BG23" s="83" t="s">
        <v>77</v>
      </c>
      <c r="BH23" s="83" t="s">
        <v>78</v>
      </c>
      <c r="BI23" s="83"/>
      <c r="BJ23" s="83"/>
      <c r="BK23" s="83"/>
      <c r="BL23" s="83">
        <f t="shared" si="22"/>
      </c>
      <c r="BM23" s="81"/>
      <c r="BN23" s="81"/>
      <c r="BO23" s="81"/>
      <c r="BP23" s="81"/>
      <c r="BQ23" s="47"/>
      <c r="BR23" s="85"/>
      <c r="BS23" s="85"/>
      <c r="BT23" s="85"/>
    </row>
    <row r="24" spans="1:72" ht="18" customHeight="1">
      <c r="A24" s="125">
        <v>19</v>
      </c>
      <c r="B24" s="58"/>
      <c r="C24" s="43"/>
      <c r="D24" s="70">
        <f t="shared" si="33"/>
      </c>
      <c r="E24" s="71">
        <f t="shared" si="34"/>
      </c>
      <c r="F24" s="70">
        <f t="shared" si="35"/>
      </c>
      <c r="G24" s="72">
        <f t="shared" si="36"/>
      </c>
      <c r="H24" s="73">
        <f t="shared" si="37"/>
      </c>
      <c r="I24" s="44"/>
      <c r="J24" s="64">
        <f t="shared" si="38"/>
      </c>
      <c r="K24" s="64">
        <f t="shared" si="38"/>
      </c>
      <c r="L24" s="64">
        <f t="shared" si="6"/>
      </c>
      <c r="M24" s="64"/>
      <c r="N24" s="64">
        <f t="shared" si="7"/>
      </c>
      <c r="O24" s="64"/>
      <c r="P24" s="64">
        <f t="shared" si="8"/>
      </c>
      <c r="Q24" s="64"/>
      <c r="R24" s="64"/>
      <c r="S24" s="64"/>
      <c r="T24" s="64">
        <f t="shared" si="9"/>
      </c>
      <c r="U24" s="64">
        <f t="shared" si="10"/>
      </c>
      <c r="V24" s="64">
        <f t="shared" si="39"/>
      </c>
      <c r="W24" s="64">
        <f t="shared" si="39"/>
      </c>
      <c r="X24" s="64">
        <f t="shared" si="39"/>
      </c>
      <c r="Y24" s="64">
        <f t="shared" si="12"/>
      </c>
      <c r="Z24" s="64">
        <f t="shared" si="13"/>
      </c>
      <c r="AA24" s="64"/>
      <c r="AB24" s="166"/>
      <c r="AC24" s="165"/>
      <c r="AD24" s="165" t="str">
        <f t="shared" si="23"/>
        <v>X</v>
      </c>
      <c r="AE24" s="64" t="str">
        <f t="shared" si="14"/>
        <v>X</v>
      </c>
      <c r="AF24" s="64" t="str">
        <f t="shared" si="24"/>
        <v>X</v>
      </c>
      <c r="AG24" s="65">
        <f t="shared" si="25"/>
      </c>
      <c r="AH24" s="66">
        <f>IF($I24="","",Deckblatt!$R$15)</f>
      </c>
      <c r="AI24" s="67">
        <f t="shared" si="15"/>
      </c>
      <c r="AJ24" s="68">
        <f t="shared" si="26"/>
      </c>
      <c r="AK24" s="69">
        <f t="shared" si="16"/>
      </c>
      <c r="AL24" s="167">
        <f t="shared" si="17"/>
      </c>
      <c r="AM24" s="173">
        <f t="shared" si="27"/>
      </c>
      <c r="AN24" s="171">
        <f t="shared" si="28"/>
      </c>
      <c r="AO24" s="169">
        <f t="shared" si="29"/>
      </c>
      <c r="AP24" s="47"/>
      <c r="AR24" s="77"/>
      <c r="AS24" s="77"/>
      <c r="AT24" s="77"/>
      <c r="AU24" s="89"/>
      <c r="AV24" s="89"/>
      <c r="AW24" s="47"/>
      <c r="AX24" s="47"/>
      <c r="AY24" s="164"/>
      <c r="AZ24" s="81" t="str">
        <f t="shared" si="30"/>
        <v>Zwischengürtel</v>
      </c>
      <c r="BA24" s="83">
        <f t="shared" si="18"/>
      </c>
      <c r="BB24" s="83">
        <f t="shared" si="19"/>
      </c>
      <c r="BC24" s="83">
        <f t="shared" si="20"/>
      </c>
      <c r="BD24" s="83">
        <f t="shared" si="21"/>
      </c>
      <c r="BE24" s="83">
        <f t="shared" si="31"/>
        <v>0</v>
      </c>
      <c r="BF24" s="83">
        <f t="shared" si="32"/>
        <v>0</v>
      </c>
      <c r="BG24" s="249" t="s">
        <v>102</v>
      </c>
      <c r="BH24" s="249"/>
      <c r="BI24" s="83"/>
      <c r="BJ24" s="83"/>
      <c r="BK24" s="83"/>
      <c r="BL24" s="83">
        <f t="shared" si="22"/>
      </c>
      <c r="BM24" s="81"/>
      <c r="BN24" s="81"/>
      <c r="BO24" s="81"/>
      <c r="BP24" s="81"/>
      <c r="BQ24" s="47"/>
      <c r="BR24" s="85"/>
      <c r="BS24" s="85"/>
      <c r="BT24" s="85"/>
    </row>
    <row r="25" spans="1:72" ht="18" customHeight="1" thickBot="1">
      <c r="A25" s="126">
        <v>20</v>
      </c>
      <c r="B25" s="59"/>
      <c r="C25" s="56"/>
      <c r="D25" s="70">
        <f t="shared" si="33"/>
      </c>
      <c r="E25" s="74">
        <f t="shared" si="34"/>
      </c>
      <c r="F25" s="75">
        <f t="shared" si="35"/>
      </c>
      <c r="G25" s="72">
        <f t="shared" si="36"/>
      </c>
      <c r="H25" s="73">
        <f t="shared" si="37"/>
      </c>
      <c r="I25" s="44"/>
      <c r="J25" s="64">
        <f t="shared" si="38"/>
      </c>
      <c r="K25" s="64">
        <f t="shared" si="38"/>
      </c>
      <c r="L25" s="64">
        <f t="shared" si="6"/>
      </c>
      <c r="M25" s="64"/>
      <c r="N25" s="64">
        <f t="shared" si="7"/>
      </c>
      <c r="O25" s="64"/>
      <c r="P25" s="64">
        <f t="shared" si="8"/>
      </c>
      <c r="Q25" s="64"/>
      <c r="R25" s="64"/>
      <c r="S25" s="64"/>
      <c r="T25" s="64">
        <f t="shared" si="9"/>
      </c>
      <c r="U25" s="64">
        <f t="shared" si="10"/>
      </c>
      <c r="V25" s="64">
        <f t="shared" si="39"/>
      </c>
      <c r="W25" s="64">
        <f t="shared" si="39"/>
      </c>
      <c r="X25" s="64">
        <f t="shared" si="39"/>
      </c>
      <c r="Y25" s="64">
        <f t="shared" si="12"/>
      </c>
      <c r="Z25" s="64">
        <f t="shared" si="13"/>
      </c>
      <c r="AA25" s="64"/>
      <c r="AB25" s="166"/>
      <c r="AC25" s="165"/>
      <c r="AD25" s="165" t="str">
        <f t="shared" si="23"/>
        <v>X</v>
      </c>
      <c r="AE25" s="64" t="str">
        <f t="shared" si="14"/>
        <v>X</v>
      </c>
      <c r="AF25" s="64" t="str">
        <f t="shared" si="24"/>
        <v>X</v>
      </c>
      <c r="AG25" s="65">
        <f t="shared" si="25"/>
      </c>
      <c r="AH25" s="66">
        <f>IF($I25="","",Deckblatt!$R$15)</f>
      </c>
      <c r="AI25" s="67">
        <f t="shared" si="15"/>
      </c>
      <c r="AJ25" s="68">
        <f t="shared" si="26"/>
      </c>
      <c r="AK25" s="69">
        <f t="shared" si="16"/>
      </c>
      <c r="AL25" s="167">
        <f t="shared" si="17"/>
      </c>
      <c r="AM25" s="174">
        <f t="shared" si="27"/>
      </c>
      <c r="AN25" s="172">
        <f t="shared" si="28"/>
      </c>
      <c r="AO25" s="169">
        <f t="shared" si="29"/>
      </c>
      <c r="AP25" s="47"/>
      <c r="AR25" s="77"/>
      <c r="AS25" s="77"/>
      <c r="AT25" s="77"/>
      <c r="AU25" s="89"/>
      <c r="AV25" s="89"/>
      <c r="AW25" s="47"/>
      <c r="AX25" s="47"/>
      <c r="AY25" s="164"/>
      <c r="AZ25" s="81" t="str">
        <f t="shared" si="30"/>
        <v>Zwischengürtel</v>
      </c>
      <c r="BA25" s="83">
        <f t="shared" si="18"/>
      </c>
      <c r="BB25" s="83">
        <f t="shared" si="19"/>
      </c>
      <c r="BC25" s="83">
        <f t="shared" si="20"/>
      </c>
      <c r="BD25" s="83">
        <f t="shared" si="21"/>
      </c>
      <c r="BE25" s="83">
        <f t="shared" si="31"/>
        <v>0</v>
      </c>
      <c r="BF25" s="83">
        <f t="shared" si="32"/>
        <v>0</v>
      </c>
      <c r="BG25" s="83" t="s">
        <v>64</v>
      </c>
      <c r="BH25" s="83" t="s">
        <v>93</v>
      </c>
      <c r="BI25" s="83"/>
      <c r="BJ25" s="83"/>
      <c r="BK25" s="83"/>
      <c r="BL25" s="83">
        <f t="shared" si="22"/>
      </c>
      <c r="BM25" s="81"/>
      <c r="BN25" s="81"/>
      <c r="BO25" s="81"/>
      <c r="BP25" s="81"/>
      <c r="BQ25" s="47"/>
      <c r="BR25" s="85"/>
      <c r="BS25" s="85"/>
      <c r="BT25" s="85"/>
    </row>
    <row r="26" spans="1:72" ht="14.25" customHeight="1">
      <c r="A26" s="127"/>
      <c r="B26" s="128"/>
      <c r="C26" s="129" t="s">
        <v>79</v>
      </c>
      <c r="D26" s="130"/>
      <c r="E26" s="130"/>
      <c r="F26" s="128"/>
      <c r="G26" s="128"/>
      <c r="H26" s="128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31"/>
      <c r="AP26" s="47"/>
      <c r="AR26" s="77"/>
      <c r="AS26" s="77"/>
      <c r="AT26" s="77"/>
      <c r="AU26" s="89"/>
      <c r="AV26" s="89"/>
      <c r="AW26" s="47"/>
      <c r="AX26" s="47"/>
      <c r="AY26" s="164"/>
      <c r="AZ26" s="81"/>
      <c r="BA26" s="81"/>
      <c r="BB26" s="81"/>
      <c r="BC26" s="83"/>
      <c r="BD26" s="81"/>
      <c r="BE26" s="81"/>
      <c r="BF26" s="81"/>
      <c r="BG26" s="83" t="s">
        <v>93</v>
      </c>
      <c r="BH26" s="83" t="s">
        <v>94</v>
      </c>
      <c r="BI26" s="83"/>
      <c r="BJ26" s="83"/>
      <c r="BK26" s="83"/>
      <c r="BL26" s="81"/>
      <c r="BM26" s="81"/>
      <c r="BN26" s="81"/>
      <c r="BO26" s="81"/>
      <c r="BP26" s="81"/>
      <c r="BQ26" s="47"/>
      <c r="BR26" s="85"/>
      <c r="BS26" s="85"/>
      <c r="BT26" s="85"/>
    </row>
    <row r="27" spans="1:72" ht="11.25" customHeight="1">
      <c r="A27" s="132"/>
      <c r="B27" s="133"/>
      <c r="C27" s="134" t="s">
        <v>80</v>
      </c>
      <c r="D27" s="135"/>
      <c r="E27" s="135"/>
      <c r="F27" s="136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8"/>
      <c r="AP27" s="47"/>
      <c r="AQ27" s="77"/>
      <c r="AR27" s="77"/>
      <c r="AS27" s="77"/>
      <c r="AT27" s="77"/>
      <c r="AU27" s="89"/>
      <c r="AV27" s="89"/>
      <c r="AW27" s="47"/>
      <c r="AX27" s="47"/>
      <c r="AY27" s="164"/>
      <c r="AZ27" s="81"/>
      <c r="BA27" s="81"/>
      <c r="BB27" s="81"/>
      <c r="BC27" s="81"/>
      <c r="BD27" s="81"/>
      <c r="BE27" s="81"/>
      <c r="BF27" s="81"/>
      <c r="BG27" s="83" t="s">
        <v>65</v>
      </c>
      <c r="BH27" s="83" t="s">
        <v>95</v>
      </c>
      <c r="BI27" s="83"/>
      <c r="BJ27" s="83"/>
      <c r="BK27" s="83"/>
      <c r="BL27" s="81"/>
      <c r="BM27" s="81"/>
      <c r="BN27" s="81"/>
      <c r="BO27" s="81"/>
      <c r="BP27" s="81"/>
      <c r="BQ27" s="47"/>
      <c r="BR27" s="85"/>
      <c r="BS27" s="85"/>
      <c r="BT27" s="85"/>
    </row>
    <row r="28" spans="1:72" ht="11.25" customHeight="1">
      <c r="A28" s="139"/>
      <c r="B28" s="140"/>
      <c r="C28" s="141" t="s">
        <v>81</v>
      </c>
      <c r="D28" s="142"/>
      <c r="E28" s="142"/>
      <c r="F28" s="136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8"/>
      <c r="AP28" s="47"/>
      <c r="AQ28" s="77"/>
      <c r="AR28" s="77"/>
      <c r="AS28" s="77"/>
      <c r="AT28" s="77"/>
      <c r="AU28" s="89"/>
      <c r="AV28" s="89"/>
      <c r="AW28" s="47"/>
      <c r="AX28" s="47"/>
      <c r="AY28" s="164"/>
      <c r="AZ28" s="81"/>
      <c r="BA28" s="81"/>
      <c r="BB28" s="81"/>
      <c r="BC28" s="81"/>
      <c r="BD28" s="81"/>
      <c r="BE28" s="81"/>
      <c r="BF28" s="81"/>
      <c r="BG28" s="83" t="s">
        <v>95</v>
      </c>
      <c r="BH28" s="83" t="s">
        <v>96</v>
      </c>
      <c r="BI28" s="83"/>
      <c r="BJ28" s="83"/>
      <c r="BK28" s="83"/>
      <c r="BL28" s="81"/>
      <c r="BM28" s="81"/>
      <c r="BN28" s="81"/>
      <c r="BO28" s="81"/>
      <c r="BP28" s="81"/>
      <c r="BQ28" s="47"/>
      <c r="BR28" s="85"/>
      <c r="BS28" s="85"/>
      <c r="BT28" s="85"/>
    </row>
    <row r="29" spans="1:72" ht="11.25" customHeight="1">
      <c r="A29" s="139"/>
      <c r="B29" s="140"/>
      <c r="C29" s="141" t="s">
        <v>82</v>
      </c>
      <c r="D29" s="142"/>
      <c r="E29" s="142"/>
      <c r="F29" s="136"/>
      <c r="G29" s="137"/>
      <c r="H29" s="137"/>
      <c r="I29" s="137" t="s">
        <v>83</v>
      </c>
      <c r="J29" s="137"/>
      <c r="K29" s="137"/>
      <c r="L29" s="137"/>
      <c r="M29" s="137"/>
      <c r="N29" s="247"/>
      <c r="O29" s="247"/>
      <c r="P29" s="247"/>
      <c r="Q29" s="247"/>
      <c r="R29" s="247"/>
      <c r="S29" s="247"/>
      <c r="T29" s="247"/>
      <c r="U29" s="248"/>
      <c r="V29" s="137"/>
      <c r="W29" s="137"/>
      <c r="X29" s="143"/>
      <c r="Y29" s="143"/>
      <c r="Z29" s="143"/>
      <c r="AA29" s="143"/>
      <c r="AB29" s="143"/>
      <c r="AC29" s="143"/>
      <c r="AD29" s="143"/>
      <c r="AE29" s="144"/>
      <c r="AF29" s="137"/>
      <c r="AG29" s="137"/>
      <c r="AH29" s="143"/>
      <c r="AI29" s="143"/>
      <c r="AJ29" s="143"/>
      <c r="AK29" s="143"/>
      <c r="AL29" s="143"/>
      <c r="AM29" s="143"/>
      <c r="AN29" s="137"/>
      <c r="AO29" s="138"/>
      <c r="AP29" s="47"/>
      <c r="AQ29" s="77"/>
      <c r="AR29" s="77"/>
      <c r="AS29" s="77"/>
      <c r="AT29" s="77"/>
      <c r="AU29" s="89"/>
      <c r="AV29" s="89"/>
      <c r="AW29" s="47"/>
      <c r="AX29" s="47"/>
      <c r="AY29" s="164"/>
      <c r="AZ29" s="81"/>
      <c r="BA29" s="81"/>
      <c r="BB29" s="81"/>
      <c r="BC29" s="81"/>
      <c r="BD29" s="81"/>
      <c r="BE29" s="81"/>
      <c r="BF29" s="81"/>
      <c r="BG29" s="83" t="s">
        <v>67</v>
      </c>
      <c r="BH29" s="83" t="s">
        <v>97</v>
      </c>
      <c r="BI29" s="83"/>
      <c r="BJ29" s="83"/>
      <c r="BK29" s="83"/>
      <c r="BL29" s="81"/>
      <c r="BM29" s="81"/>
      <c r="BN29" s="81"/>
      <c r="BO29" s="81"/>
      <c r="BP29" s="81"/>
      <c r="BQ29" s="47"/>
      <c r="BR29" s="85"/>
      <c r="BS29" s="85"/>
      <c r="BT29" s="85"/>
    </row>
    <row r="30" spans="1:72" ht="11.25" customHeight="1">
      <c r="A30" s="139"/>
      <c r="B30" s="140"/>
      <c r="C30" s="141" t="s">
        <v>84</v>
      </c>
      <c r="D30" s="142"/>
      <c r="E30" s="142"/>
      <c r="F30" s="136"/>
      <c r="G30" s="137"/>
      <c r="H30" s="137"/>
      <c r="I30" s="137"/>
      <c r="J30" s="137"/>
      <c r="K30" s="137"/>
      <c r="L30" s="137"/>
      <c r="M30" s="137"/>
      <c r="N30" s="245" t="s">
        <v>85</v>
      </c>
      <c r="O30" s="245"/>
      <c r="P30" s="245"/>
      <c r="Q30" s="245"/>
      <c r="R30" s="245"/>
      <c r="S30" s="245"/>
      <c r="T30" s="245"/>
      <c r="U30" s="145"/>
      <c r="V30" s="145"/>
      <c r="W30" s="145"/>
      <c r="X30" s="245" t="s">
        <v>86</v>
      </c>
      <c r="Y30" s="245"/>
      <c r="Z30" s="245"/>
      <c r="AA30" s="245"/>
      <c r="AB30" s="245"/>
      <c r="AC30" s="245"/>
      <c r="AD30" s="245"/>
      <c r="AE30" s="144"/>
      <c r="AF30" s="145"/>
      <c r="AG30" s="145"/>
      <c r="AH30" s="245" t="s">
        <v>87</v>
      </c>
      <c r="AI30" s="245"/>
      <c r="AJ30" s="245"/>
      <c r="AK30" s="245"/>
      <c r="AL30" s="245"/>
      <c r="AM30" s="245"/>
      <c r="AN30" s="137"/>
      <c r="AO30" s="138"/>
      <c r="AP30" s="47"/>
      <c r="AQ30" s="77"/>
      <c r="AR30" s="77"/>
      <c r="AS30" s="77"/>
      <c r="AT30" s="77"/>
      <c r="AU30" s="89"/>
      <c r="AV30" s="89"/>
      <c r="AW30" s="47"/>
      <c r="AX30" s="47"/>
      <c r="AY30" s="164"/>
      <c r="AZ30" s="178"/>
      <c r="BA30" s="81"/>
      <c r="BB30" s="81"/>
      <c r="BC30" s="81"/>
      <c r="BD30" s="178"/>
      <c r="BE30" s="178"/>
      <c r="BF30" s="178"/>
      <c r="BG30" s="83"/>
      <c r="BH30" s="178"/>
      <c r="BI30" s="83"/>
      <c r="BJ30" s="83"/>
      <c r="BK30" s="83"/>
      <c r="BL30" s="81"/>
      <c r="BM30" s="81"/>
      <c r="BN30" s="81"/>
      <c r="BO30" s="81"/>
      <c r="BP30" s="81"/>
      <c r="BQ30" s="47"/>
      <c r="BR30" s="85"/>
      <c r="BS30" s="85"/>
      <c r="BT30" s="85"/>
    </row>
    <row r="31" spans="1:72" ht="11.25" customHeight="1">
      <c r="A31" s="146"/>
      <c r="B31" s="137"/>
      <c r="C31" s="134" t="s">
        <v>88</v>
      </c>
      <c r="D31" s="147"/>
      <c r="E31" s="147"/>
      <c r="F31" s="137"/>
      <c r="G31" s="137"/>
      <c r="H31" s="137"/>
      <c r="I31" s="137"/>
      <c r="J31" s="137"/>
      <c r="K31" s="137"/>
      <c r="L31" s="137"/>
      <c r="M31" s="137"/>
      <c r="N31" s="246">
        <f>IF(Deckblatt!$R$17="","",Deckblatt!$R$17)</f>
      </c>
      <c r="O31" s="246"/>
      <c r="P31" s="246"/>
      <c r="Q31" s="246"/>
      <c r="R31" s="246"/>
      <c r="S31" s="246"/>
      <c r="T31" s="246"/>
      <c r="U31" s="148"/>
      <c r="V31" s="148"/>
      <c r="W31" s="148"/>
      <c r="X31" s="246">
        <f>IF(Deckblatt!$R$19="","",Deckblatt!$R$19)</f>
      </c>
      <c r="Y31" s="246"/>
      <c r="Z31" s="246"/>
      <c r="AA31" s="246"/>
      <c r="AB31" s="246"/>
      <c r="AC31" s="246"/>
      <c r="AD31" s="246"/>
      <c r="AE31" s="144"/>
      <c r="AF31" s="148"/>
      <c r="AG31" s="148"/>
      <c r="AH31" s="246">
        <f>IF(Deckblatt!$R$21="","",Deckblatt!$R$21)</f>
      </c>
      <c r="AI31" s="246"/>
      <c r="AJ31" s="246"/>
      <c r="AK31" s="246"/>
      <c r="AL31" s="246"/>
      <c r="AM31" s="246"/>
      <c r="AN31" s="137"/>
      <c r="AO31" s="138"/>
      <c r="AP31" s="47"/>
      <c r="AQ31" s="77"/>
      <c r="AR31" s="77"/>
      <c r="AS31" s="77"/>
      <c r="AT31" s="77"/>
      <c r="AU31" s="89"/>
      <c r="AV31" s="89"/>
      <c r="AW31" s="47"/>
      <c r="AX31" s="47"/>
      <c r="AY31" s="164"/>
      <c r="AZ31" s="164"/>
      <c r="BA31" s="47"/>
      <c r="BB31" s="47"/>
      <c r="BC31" s="47"/>
      <c r="BD31" s="164"/>
      <c r="BE31" s="164"/>
      <c r="BF31" s="164"/>
      <c r="BG31" s="163"/>
      <c r="BH31" s="164"/>
      <c r="BI31" s="163"/>
      <c r="BJ31" s="163"/>
      <c r="BK31" s="163"/>
      <c r="BL31" s="47"/>
      <c r="BM31" s="47"/>
      <c r="BN31" s="47"/>
      <c r="BO31" s="47"/>
      <c r="BP31" s="81"/>
      <c r="BQ31" s="47"/>
      <c r="BR31" s="85"/>
      <c r="BS31" s="85"/>
      <c r="BT31" s="85"/>
    </row>
    <row r="32" spans="1:72" ht="6.75" customHeight="1" thickBot="1">
      <c r="A32" s="149"/>
      <c r="B32" s="150"/>
      <c r="C32" s="151"/>
      <c r="D32" s="151"/>
      <c r="E32" s="151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1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2"/>
      <c r="AP32" s="47"/>
      <c r="AQ32" s="85"/>
      <c r="AR32" s="85"/>
      <c r="AS32" s="85"/>
      <c r="AT32" s="85"/>
      <c r="AU32" s="85"/>
      <c r="AV32" s="85"/>
      <c r="AW32" s="85"/>
      <c r="AX32" s="47"/>
      <c r="AY32" s="47"/>
      <c r="AZ32" s="47"/>
      <c r="BA32" s="47"/>
      <c r="BB32" s="47"/>
      <c r="BC32" s="47"/>
      <c r="BD32" s="47"/>
      <c r="BE32" s="47"/>
      <c r="BF32" s="47"/>
      <c r="BG32" s="163"/>
      <c r="BH32" s="47"/>
      <c r="BI32" s="163"/>
      <c r="BJ32" s="163"/>
      <c r="BK32" s="163"/>
      <c r="BL32" s="47"/>
      <c r="BM32" s="47"/>
      <c r="BN32" s="47"/>
      <c r="BO32" s="47"/>
      <c r="BP32" s="81"/>
      <c r="BQ32" s="47"/>
      <c r="BR32" s="85"/>
      <c r="BS32" s="85"/>
      <c r="BT32" s="85"/>
    </row>
    <row r="33" spans="1:69" ht="12.75" customHeight="1">
      <c r="A33" s="153"/>
      <c r="B33" s="153"/>
      <c r="C33" s="154"/>
      <c r="D33" s="154"/>
      <c r="E33" s="154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4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Q33" s="86"/>
      <c r="AR33" s="86"/>
      <c r="AS33" s="86"/>
      <c r="AT33" s="86"/>
      <c r="AU33" s="86"/>
      <c r="AV33" s="86"/>
      <c r="AW33" s="86"/>
      <c r="AY33" s="49"/>
      <c r="AZ33" s="49"/>
      <c r="BA33" s="49"/>
      <c r="BB33" s="49"/>
      <c r="BC33" s="49"/>
      <c r="BD33" s="49"/>
      <c r="BE33" s="49"/>
      <c r="BF33" s="49"/>
      <c r="BG33" s="52"/>
      <c r="BH33" s="49"/>
      <c r="BI33" s="52"/>
      <c r="BJ33" s="52"/>
      <c r="BK33" s="52"/>
      <c r="BL33" s="49"/>
      <c r="BM33" s="49"/>
      <c r="BN33" s="49"/>
      <c r="BO33" s="49"/>
      <c r="BP33" s="194"/>
      <c r="BQ33" s="49"/>
    </row>
    <row r="34" spans="1:63" s="51" customFormat="1" ht="10.5" customHeight="1">
      <c r="A34" s="155"/>
      <c r="B34" s="155"/>
      <c r="C34" s="156"/>
      <c r="D34" s="156"/>
      <c r="E34" s="156"/>
      <c r="F34" s="155"/>
      <c r="G34" s="155"/>
      <c r="H34" s="155"/>
      <c r="I34" s="157"/>
      <c r="J34" s="158" t="s">
        <v>89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6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BG34" s="52"/>
      <c r="BI34" s="52"/>
      <c r="BJ34" s="52"/>
      <c r="BK34" s="52"/>
    </row>
    <row r="35" spans="1:66" s="51" customFormat="1" ht="9.75" customHeight="1">
      <c r="A35" s="155"/>
      <c r="B35" s="155"/>
      <c r="C35" s="156"/>
      <c r="D35" s="156"/>
      <c r="E35" s="156"/>
      <c r="F35" s="155"/>
      <c r="G35" s="155"/>
      <c r="H35" s="155"/>
      <c r="I35" s="159"/>
      <c r="J35" s="158" t="s">
        <v>92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6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Y35" s="175"/>
      <c r="AZ35" s="175"/>
      <c r="BA35" s="175"/>
      <c r="BB35" s="175"/>
      <c r="BC35" s="175"/>
      <c r="BD35" s="175"/>
      <c r="BE35" s="175"/>
      <c r="BF35" s="175"/>
      <c r="BG35" s="91"/>
      <c r="BH35" s="175"/>
      <c r="BI35" s="91"/>
      <c r="BJ35" s="91"/>
      <c r="BK35" s="91"/>
      <c r="BL35" s="175"/>
      <c r="BM35" s="175"/>
      <c r="BN35" s="175"/>
    </row>
    <row r="36" spans="1:66" s="51" customFormat="1" ht="12.75" customHeight="1">
      <c r="A36" s="160"/>
      <c r="B36" s="160"/>
      <c r="C36" s="161"/>
      <c r="D36" s="161"/>
      <c r="E36" s="161"/>
      <c r="F36" s="161"/>
      <c r="G36" s="161"/>
      <c r="H36" s="161"/>
      <c r="I36" s="161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Y36" s="175"/>
      <c r="AZ36" s="175"/>
      <c r="BA36" s="175"/>
      <c r="BB36" s="175"/>
      <c r="BC36" s="175"/>
      <c r="BD36" s="175"/>
      <c r="BE36" s="175"/>
      <c r="BF36" s="175"/>
      <c r="BG36" s="91"/>
      <c r="BH36" s="175"/>
      <c r="BI36" s="91"/>
      <c r="BJ36" s="91"/>
      <c r="BK36" s="91"/>
      <c r="BL36" s="175"/>
      <c r="BM36" s="175"/>
      <c r="BN36" s="175"/>
    </row>
    <row r="37" spans="1:66" s="51" customFormat="1" ht="12.75" customHeight="1">
      <c r="A37" s="53"/>
      <c r="B37" s="53"/>
      <c r="C37" s="52"/>
      <c r="D37" s="52"/>
      <c r="E37" s="52"/>
      <c r="F37" s="52"/>
      <c r="G37" s="52"/>
      <c r="H37" s="54"/>
      <c r="I37" s="5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Y37" s="175"/>
      <c r="AZ37" s="175"/>
      <c r="BA37" s="175"/>
      <c r="BB37" s="175"/>
      <c r="BC37" s="175"/>
      <c r="BD37" s="175"/>
      <c r="BE37" s="175"/>
      <c r="BF37" s="175"/>
      <c r="BG37" s="91"/>
      <c r="BH37" s="175"/>
      <c r="BI37" s="91"/>
      <c r="BJ37" s="91"/>
      <c r="BK37" s="91"/>
      <c r="BL37" s="175"/>
      <c r="BM37" s="175"/>
      <c r="BN37" s="175"/>
    </row>
    <row r="38" spans="1:63" s="51" customFormat="1" ht="12.75" customHeight="1">
      <c r="A38" s="53"/>
      <c r="B38" s="53"/>
      <c r="C38" s="52"/>
      <c r="D38" s="52"/>
      <c r="E38" s="52"/>
      <c r="F38" s="52"/>
      <c r="G38" s="52"/>
      <c r="H38" s="52"/>
      <c r="I38" s="5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BG38" s="52"/>
      <c r="BI38" s="52"/>
      <c r="BJ38" s="52"/>
      <c r="BK38" s="52"/>
    </row>
    <row r="39" spans="3:63" s="51" customFormat="1" ht="12.75" customHeight="1">
      <c r="C39" s="50"/>
      <c r="D39" s="50"/>
      <c r="E39" s="50"/>
      <c r="H39" s="55"/>
      <c r="I39" s="52"/>
      <c r="AG39" s="52"/>
      <c r="AH39" s="52"/>
      <c r="BG39" s="52"/>
      <c r="BI39" s="52"/>
      <c r="BJ39" s="52"/>
      <c r="BK39" s="52"/>
    </row>
    <row r="40" spans="3:63" s="51" customFormat="1" ht="12.75" customHeight="1">
      <c r="C40" s="50"/>
      <c r="D40" s="50"/>
      <c r="E40" s="50"/>
      <c r="H40" s="55"/>
      <c r="I40" s="52"/>
      <c r="AG40" s="52"/>
      <c r="AH40" s="52"/>
      <c r="BG40" s="52"/>
      <c r="BI40" s="52"/>
      <c r="BJ40" s="52"/>
      <c r="BK40" s="52"/>
    </row>
    <row r="41" spans="3:63" s="51" customFormat="1" ht="12.75" customHeight="1">
      <c r="C41" s="50"/>
      <c r="D41" s="50"/>
      <c r="E41" s="50"/>
      <c r="H41" s="55"/>
      <c r="I41" s="52"/>
      <c r="AG41" s="52"/>
      <c r="AH41" s="52"/>
      <c r="BG41" s="52"/>
      <c r="BI41" s="52"/>
      <c r="BJ41" s="52"/>
      <c r="BK41" s="52"/>
    </row>
    <row r="42" spans="3:56" s="51" customFormat="1" ht="12.75" customHeight="1">
      <c r="C42" s="50"/>
      <c r="D42" s="50"/>
      <c r="E42" s="50"/>
      <c r="H42" s="55"/>
      <c r="I42" s="52"/>
      <c r="AG42" s="52"/>
      <c r="AH42" s="52"/>
      <c r="AY42" s="52"/>
      <c r="AZ42" s="52"/>
      <c r="BB42" s="52"/>
      <c r="BC42" s="52"/>
      <c r="BD42" s="52"/>
    </row>
    <row r="43" spans="9:56" s="51" customFormat="1" ht="12.75" customHeight="1">
      <c r="I43" s="52"/>
      <c r="AG43" s="52"/>
      <c r="AH43" s="52"/>
      <c r="AY43" s="52"/>
      <c r="AZ43" s="52"/>
      <c r="BB43" s="52"/>
      <c r="BC43" s="52"/>
      <c r="BD43" s="52"/>
    </row>
    <row r="44" spans="3:56" s="51" customFormat="1" ht="12.75" customHeight="1">
      <c r="C44" s="50"/>
      <c r="D44" s="50"/>
      <c r="E44" s="50"/>
      <c r="I44" s="52"/>
      <c r="AG44" s="52"/>
      <c r="AH44" s="52"/>
      <c r="AY44" s="52"/>
      <c r="AZ44" s="52"/>
      <c r="BB44" s="52"/>
      <c r="BC44" s="52"/>
      <c r="BD44" s="52"/>
    </row>
    <row r="45" spans="3:56" s="51" customFormat="1" ht="12.75" customHeight="1">
      <c r="C45" s="50"/>
      <c r="D45" s="50"/>
      <c r="E45" s="50"/>
      <c r="I45" s="52"/>
      <c r="AG45" s="52"/>
      <c r="AH45" s="52"/>
      <c r="AY45" s="52"/>
      <c r="AZ45" s="52"/>
      <c r="BB45" s="52"/>
      <c r="BC45" s="52"/>
      <c r="BD45" s="52"/>
    </row>
    <row r="46" spans="9:56" s="51" customFormat="1" ht="12.75" customHeight="1">
      <c r="I46" s="52"/>
      <c r="AG46" s="52"/>
      <c r="AH46" s="52"/>
      <c r="AY46" s="52"/>
      <c r="AZ46" s="52"/>
      <c r="BB46" s="52"/>
      <c r="BC46" s="52"/>
      <c r="BD46" s="52"/>
    </row>
    <row r="47" spans="3:56" s="51" customFormat="1" ht="12.75" customHeight="1">
      <c r="C47" s="50"/>
      <c r="D47" s="50"/>
      <c r="E47" s="50"/>
      <c r="I47" s="52"/>
      <c r="AG47" s="52"/>
      <c r="AH47" s="52"/>
      <c r="AY47" s="52"/>
      <c r="AZ47" s="52"/>
      <c r="BB47" s="52"/>
      <c r="BC47" s="52"/>
      <c r="BD47" s="52"/>
    </row>
    <row r="48" spans="3:56" s="51" customFormat="1" ht="12.75" customHeight="1">
      <c r="C48" s="50"/>
      <c r="D48" s="50"/>
      <c r="E48" s="50"/>
      <c r="I48" s="52"/>
      <c r="AG48" s="52"/>
      <c r="AH48" s="52"/>
      <c r="AY48" s="52"/>
      <c r="AZ48" s="52"/>
      <c r="BB48" s="52"/>
      <c r="BC48" s="52"/>
      <c r="BD48" s="52"/>
    </row>
    <row r="49" spans="3:56" s="51" customFormat="1" ht="12.75" customHeight="1">
      <c r="C49" s="50"/>
      <c r="D49" s="50"/>
      <c r="E49" s="50"/>
      <c r="AY49" s="52"/>
      <c r="AZ49" s="52"/>
      <c r="BB49" s="52"/>
      <c r="BC49" s="52"/>
      <c r="BD49" s="52"/>
    </row>
    <row r="50" spans="51:56" s="51" customFormat="1" ht="12.75" customHeight="1">
      <c r="AY50" s="52"/>
      <c r="AZ50" s="52"/>
      <c r="BB50" s="52"/>
      <c r="BC50" s="52"/>
      <c r="BD50" s="52"/>
    </row>
    <row r="51" spans="51:56" s="51" customFormat="1" ht="12.75" customHeight="1">
      <c r="AY51" s="52"/>
      <c r="AZ51" s="52"/>
      <c r="BB51" s="52"/>
      <c r="BC51" s="52"/>
      <c r="BD51" s="52"/>
    </row>
    <row r="52" spans="51:56" s="51" customFormat="1" ht="12.75" customHeight="1">
      <c r="AY52" s="52"/>
      <c r="AZ52" s="52"/>
      <c r="BB52" s="52"/>
      <c r="BC52" s="52"/>
      <c r="BD52" s="52"/>
    </row>
    <row r="53" spans="51:56" s="51" customFormat="1" ht="12.75" customHeight="1">
      <c r="AY53" s="52"/>
      <c r="AZ53" s="52"/>
      <c r="BB53" s="52"/>
      <c r="BC53" s="52"/>
      <c r="BD53" s="52"/>
    </row>
    <row r="54" spans="51:56" s="51" customFormat="1" ht="12.75" customHeight="1">
      <c r="AY54" s="52"/>
      <c r="AZ54" s="52"/>
      <c r="BB54" s="52"/>
      <c r="BC54" s="52"/>
      <c r="BD54" s="52"/>
    </row>
    <row r="55" spans="51:56" s="51" customFormat="1" ht="12.75" customHeight="1">
      <c r="AY55" s="52"/>
      <c r="AZ55" s="52"/>
      <c r="BB55" s="52"/>
      <c r="BC55" s="52"/>
      <c r="BD55" s="52"/>
    </row>
    <row r="56" spans="51:56" s="51" customFormat="1" ht="12.75" customHeight="1">
      <c r="AY56" s="52"/>
      <c r="AZ56" s="52"/>
      <c r="BB56" s="52"/>
      <c r="BC56" s="52"/>
      <c r="BD56" s="52"/>
    </row>
    <row r="57" spans="51:56" s="51" customFormat="1" ht="12.75" customHeight="1">
      <c r="AY57" s="52"/>
      <c r="AZ57" s="52"/>
      <c r="BB57" s="52"/>
      <c r="BC57" s="52"/>
      <c r="BD57" s="52"/>
    </row>
    <row r="58" spans="51:56" s="51" customFormat="1" ht="12.75" customHeight="1">
      <c r="AY58" s="52"/>
      <c r="AZ58" s="52"/>
      <c r="BB58" s="52"/>
      <c r="BC58" s="52"/>
      <c r="BD58" s="52"/>
    </row>
    <row r="59" spans="51:56" s="51" customFormat="1" ht="12.75" customHeight="1">
      <c r="AY59" s="52"/>
      <c r="AZ59" s="52"/>
      <c r="BB59" s="52"/>
      <c r="BC59" s="52"/>
      <c r="BD59" s="52"/>
    </row>
    <row r="60" spans="51:56" s="51" customFormat="1" ht="12.75" customHeight="1">
      <c r="AY60" s="52"/>
      <c r="AZ60" s="52"/>
      <c r="BB60" s="52"/>
      <c r="BC60" s="52"/>
      <c r="BD60" s="52"/>
    </row>
    <row r="61" spans="51:56" s="51" customFormat="1" ht="12.75" customHeight="1">
      <c r="AY61" s="52"/>
      <c r="AZ61" s="52"/>
      <c r="BB61" s="52"/>
      <c r="BC61" s="52"/>
      <c r="BD61" s="52"/>
    </row>
    <row r="62" spans="51:56" s="51" customFormat="1" ht="12.75" customHeight="1">
      <c r="AY62" s="52"/>
      <c r="AZ62" s="52"/>
      <c r="BB62" s="52"/>
      <c r="BC62" s="52"/>
      <c r="BD62" s="52"/>
    </row>
    <row r="63" spans="51:56" s="51" customFormat="1" ht="12.75" customHeight="1">
      <c r="AY63" s="52"/>
      <c r="AZ63" s="52"/>
      <c r="BB63" s="52"/>
      <c r="BC63" s="52"/>
      <c r="BD63" s="52"/>
    </row>
    <row r="64" spans="51:56" s="51" customFormat="1" ht="12.75" customHeight="1">
      <c r="AY64" s="52"/>
      <c r="AZ64" s="52"/>
      <c r="BB64" s="52"/>
      <c r="BC64" s="52"/>
      <c r="BD64" s="52"/>
    </row>
    <row r="65" spans="51:56" s="51" customFormat="1" ht="12.75" customHeight="1">
      <c r="AY65" s="52"/>
      <c r="AZ65" s="52"/>
      <c r="BB65" s="52"/>
      <c r="BC65" s="52"/>
      <c r="BD65" s="52"/>
    </row>
    <row r="66" spans="51:56" s="51" customFormat="1" ht="12.75" customHeight="1">
      <c r="AY66" s="52"/>
      <c r="AZ66" s="52"/>
      <c r="BB66" s="52"/>
      <c r="BC66" s="52"/>
      <c r="BD66" s="52"/>
    </row>
    <row r="67" spans="3:56" s="51" customFormat="1" ht="11.25">
      <c r="C67" s="50"/>
      <c r="D67" s="50"/>
      <c r="E67" s="50"/>
      <c r="AY67" s="52"/>
      <c r="AZ67" s="52"/>
      <c r="BB67" s="52"/>
      <c r="BC67" s="52"/>
      <c r="BD67" s="52"/>
    </row>
    <row r="68" spans="3:56" s="51" customFormat="1" ht="11.25">
      <c r="C68" s="50"/>
      <c r="D68" s="50"/>
      <c r="E68" s="50"/>
      <c r="AY68" s="52"/>
      <c r="AZ68" s="52"/>
      <c r="BB68" s="52"/>
      <c r="BC68" s="52"/>
      <c r="BD68" s="52"/>
    </row>
    <row r="69" spans="3:56" s="51" customFormat="1" ht="11.25">
      <c r="C69" s="50"/>
      <c r="D69" s="50"/>
      <c r="E69" s="50"/>
      <c r="AY69" s="52"/>
      <c r="AZ69" s="52"/>
      <c r="BB69" s="52"/>
      <c r="BC69" s="52"/>
      <c r="BD69" s="52"/>
    </row>
    <row r="70" spans="3:56" s="51" customFormat="1" ht="11.25">
      <c r="C70" s="50"/>
      <c r="D70" s="50"/>
      <c r="E70" s="50"/>
      <c r="AY70" s="52"/>
      <c r="AZ70" s="52"/>
      <c r="BB70" s="52"/>
      <c r="BC70" s="52"/>
      <c r="BD70" s="52"/>
    </row>
    <row r="71" spans="51:56" s="51" customFormat="1" ht="11.25">
      <c r="AY71" s="52"/>
      <c r="AZ71" s="52"/>
      <c r="BB71" s="52"/>
      <c r="BC71" s="52"/>
      <c r="BD71" s="52"/>
    </row>
    <row r="72" spans="51:56" s="51" customFormat="1" ht="11.25">
      <c r="AY72" s="52"/>
      <c r="AZ72" s="52"/>
      <c r="BB72" s="52"/>
      <c r="BC72" s="52"/>
      <c r="BD72" s="52"/>
    </row>
    <row r="73" spans="51:56" s="51" customFormat="1" ht="11.25">
      <c r="AY73" s="52"/>
      <c r="AZ73" s="52"/>
      <c r="BB73" s="52"/>
      <c r="BC73" s="52"/>
      <c r="BD73" s="52"/>
    </row>
    <row r="74" spans="51:56" s="51" customFormat="1" ht="11.25">
      <c r="AY74" s="52"/>
      <c r="AZ74" s="52"/>
      <c r="BB74" s="52"/>
      <c r="BC74" s="52"/>
      <c r="BD74" s="52"/>
    </row>
    <row r="75" spans="51:56" s="51" customFormat="1" ht="11.25">
      <c r="AY75" s="52"/>
      <c r="AZ75" s="52"/>
      <c r="BB75" s="52"/>
      <c r="BC75" s="52"/>
      <c r="BD75" s="52"/>
    </row>
    <row r="76" spans="51:56" s="51" customFormat="1" ht="11.25">
      <c r="AY76" s="52"/>
      <c r="AZ76" s="52"/>
      <c r="BB76" s="52"/>
      <c r="BC76" s="52"/>
      <c r="BD76" s="52"/>
    </row>
    <row r="77" spans="51:56" s="51" customFormat="1" ht="11.25">
      <c r="AY77" s="52"/>
      <c r="AZ77" s="52"/>
      <c r="BB77" s="52"/>
      <c r="BC77" s="52"/>
      <c r="BD77" s="52"/>
    </row>
    <row r="78" spans="51:56" s="51" customFormat="1" ht="11.25">
      <c r="AY78" s="52"/>
      <c r="AZ78" s="52"/>
      <c r="BB78" s="52"/>
      <c r="BC78" s="52"/>
      <c r="BD78" s="52"/>
    </row>
    <row r="79" spans="51:56" s="51" customFormat="1" ht="11.25">
      <c r="AY79" s="52"/>
      <c r="AZ79" s="52"/>
      <c r="BB79" s="52"/>
      <c r="BC79" s="52"/>
      <c r="BD79" s="52"/>
    </row>
    <row r="80" spans="51:56" s="51" customFormat="1" ht="11.25">
      <c r="AY80" s="52"/>
      <c r="AZ80" s="52"/>
      <c r="BB80" s="52"/>
      <c r="BC80" s="52"/>
      <c r="BD80" s="52"/>
    </row>
    <row r="81" spans="51:56" s="51" customFormat="1" ht="11.25">
      <c r="AY81" s="52"/>
      <c r="AZ81" s="52"/>
      <c r="BB81" s="52"/>
      <c r="BC81" s="52"/>
      <c r="BD81" s="52"/>
    </row>
    <row r="82" spans="51:56" s="51" customFormat="1" ht="11.25">
      <c r="AY82" s="52"/>
      <c r="AZ82" s="52"/>
      <c r="BB82" s="52"/>
      <c r="BC82" s="52"/>
      <c r="BD82" s="52"/>
    </row>
    <row r="83" spans="51:56" s="51" customFormat="1" ht="11.25">
      <c r="AY83" s="52"/>
      <c r="AZ83" s="52"/>
      <c r="BB83" s="52"/>
      <c r="BC83" s="52"/>
      <c r="BD83" s="52"/>
    </row>
    <row r="84" spans="51:56" s="51" customFormat="1" ht="11.25">
      <c r="AY84" s="52"/>
      <c r="AZ84" s="52"/>
      <c r="BB84" s="52"/>
      <c r="BC84" s="52"/>
      <c r="BD84" s="52"/>
    </row>
    <row r="85" spans="51:56" s="51" customFormat="1" ht="11.25">
      <c r="AY85" s="52"/>
      <c r="AZ85" s="52"/>
      <c r="BB85" s="52"/>
      <c r="BC85" s="52"/>
      <c r="BD85" s="52"/>
    </row>
    <row r="86" spans="3:56" s="51" customFormat="1" ht="11.25">
      <c r="C86" s="50"/>
      <c r="D86" s="50"/>
      <c r="E86" s="50"/>
      <c r="AY86" s="52"/>
      <c r="AZ86" s="52"/>
      <c r="BB86" s="52"/>
      <c r="BC86" s="52"/>
      <c r="BD86" s="52"/>
    </row>
    <row r="87" spans="3:56" s="51" customFormat="1" ht="11.25">
      <c r="C87" s="50"/>
      <c r="D87" s="50"/>
      <c r="E87" s="50"/>
      <c r="AY87" s="52"/>
      <c r="AZ87" s="52"/>
      <c r="BB87" s="52"/>
      <c r="BC87" s="52"/>
      <c r="BD87" s="52"/>
    </row>
    <row r="88" spans="3:56" s="51" customFormat="1" ht="11.25">
      <c r="C88" s="50"/>
      <c r="D88" s="50"/>
      <c r="E88" s="50"/>
      <c r="AY88" s="52"/>
      <c r="AZ88" s="52"/>
      <c r="BB88" s="52"/>
      <c r="BC88" s="52"/>
      <c r="BD88" s="52"/>
    </row>
    <row r="89" spans="3:56" s="51" customFormat="1" ht="11.25">
      <c r="C89" s="50"/>
      <c r="D89" s="50"/>
      <c r="E89" s="50"/>
      <c r="AY89" s="52"/>
      <c r="AZ89" s="52"/>
      <c r="BB89" s="52"/>
      <c r="BC89" s="52"/>
      <c r="BD89" s="52"/>
    </row>
    <row r="90" spans="3:56" s="51" customFormat="1" ht="11.25">
      <c r="C90" s="50"/>
      <c r="D90" s="50"/>
      <c r="E90" s="50"/>
      <c r="AY90" s="52"/>
      <c r="AZ90" s="52"/>
      <c r="BB90" s="52"/>
      <c r="BC90" s="52"/>
      <c r="BD90" s="52"/>
    </row>
    <row r="91" spans="3:56" s="51" customFormat="1" ht="11.25">
      <c r="C91" s="50"/>
      <c r="D91" s="50"/>
      <c r="E91" s="50"/>
      <c r="AY91" s="52"/>
      <c r="AZ91" s="52"/>
      <c r="BB91" s="52"/>
      <c r="BC91" s="52"/>
      <c r="BD91" s="52"/>
    </row>
    <row r="92" spans="3:56" s="51" customFormat="1" ht="11.25">
      <c r="C92" s="50"/>
      <c r="D92" s="50"/>
      <c r="E92" s="50"/>
      <c r="AY92" s="52"/>
      <c r="AZ92" s="52"/>
      <c r="BB92" s="52"/>
      <c r="BC92" s="52"/>
      <c r="BD92" s="52"/>
    </row>
    <row r="93" spans="3:56" s="51" customFormat="1" ht="11.25">
      <c r="C93" s="50"/>
      <c r="D93" s="50"/>
      <c r="E93" s="50"/>
      <c r="AY93" s="52"/>
      <c r="AZ93" s="52"/>
      <c r="BB93" s="52"/>
      <c r="BC93" s="52"/>
      <c r="BD93" s="52"/>
    </row>
    <row r="94" spans="3:56" s="51" customFormat="1" ht="11.25">
      <c r="C94" s="50"/>
      <c r="D94" s="50"/>
      <c r="E94" s="50"/>
      <c r="AY94" s="52"/>
      <c r="AZ94" s="52"/>
      <c r="BB94" s="52"/>
      <c r="BC94" s="52"/>
      <c r="BD94" s="52"/>
    </row>
    <row r="95" spans="3:56" s="51" customFormat="1" ht="11.25">
      <c r="C95" s="50"/>
      <c r="D95" s="50"/>
      <c r="E95" s="50"/>
      <c r="AY95" s="52"/>
      <c r="AZ95" s="52"/>
      <c r="BB95" s="52"/>
      <c r="BC95" s="52"/>
      <c r="BD95" s="52"/>
    </row>
    <row r="96" spans="3:56" s="51" customFormat="1" ht="11.25">
      <c r="C96" s="50"/>
      <c r="D96" s="50"/>
      <c r="E96" s="50"/>
      <c r="AY96" s="52"/>
      <c r="AZ96" s="52"/>
      <c r="BB96" s="52"/>
      <c r="BC96" s="52"/>
      <c r="BD96" s="52"/>
    </row>
    <row r="97" spans="3:56" s="51" customFormat="1" ht="11.25">
      <c r="C97" s="50"/>
      <c r="D97" s="50"/>
      <c r="E97" s="50"/>
      <c r="AY97" s="52"/>
      <c r="AZ97" s="52"/>
      <c r="BB97" s="52"/>
      <c r="BC97" s="52"/>
      <c r="BD97" s="52"/>
    </row>
    <row r="98" spans="51:56" s="49" customFormat="1" ht="11.25">
      <c r="AY98" s="52"/>
      <c r="AZ98" s="52"/>
      <c r="BB98" s="52"/>
      <c r="BC98" s="52"/>
      <c r="BD98" s="52"/>
    </row>
    <row r="99" spans="51:56" s="49" customFormat="1" ht="11.25">
      <c r="AY99" s="52"/>
      <c r="AZ99" s="52"/>
      <c r="BB99" s="52"/>
      <c r="BC99" s="52"/>
      <c r="BD99" s="52"/>
    </row>
    <row r="100" spans="51:56" s="49" customFormat="1" ht="11.25">
      <c r="AY100" s="52"/>
      <c r="AZ100" s="52"/>
      <c r="BB100" s="52"/>
      <c r="BC100" s="52"/>
      <c r="BD100" s="52"/>
    </row>
    <row r="101" spans="3:56" s="49" customFormat="1" ht="11.25">
      <c r="C101" s="48"/>
      <c r="D101" s="48"/>
      <c r="E101" s="48"/>
      <c r="AY101" s="52"/>
      <c r="AZ101" s="52"/>
      <c r="BB101" s="52"/>
      <c r="BC101" s="52"/>
      <c r="BD101" s="52"/>
    </row>
    <row r="102" spans="3:56" s="49" customFormat="1" ht="11.25">
      <c r="C102" s="48"/>
      <c r="D102" s="48"/>
      <c r="E102" s="48"/>
      <c r="AY102" s="52"/>
      <c r="AZ102" s="52"/>
      <c r="BB102" s="52"/>
      <c r="BC102" s="52"/>
      <c r="BD102" s="52"/>
    </row>
    <row r="103" spans="3:56" s="49" customFormat="1" ht="11.25">
      <c r="C103" s="48"/>
      <c r="D103" s="48"/>
      <c r="E103" s="48"/>
      <c r="AY103" s="52"/>
      <c r="AZ103" s="52"/>
      <c r="BB103" s="52"/>
      <c r="BC103" s="52"/>
      <c r="BD103" s="52"/>
    </row>
    <row r="104" spans="3:56" s="49" customFormat="1" ht="11.25">
      <c r="C104" s="48"/>
      <c r="D104" s="48"/>
      <c r="E104" s="48"/>
      <c r="AY104" s="52"/>
      <c r="AZ104" s="52"/>
      <c r="BB104" s="52"/>
      <c r="BC104" s="52"/>
      <c r="BD104" s="52"/>
    </row>
    <row r="105" spans="51:56" s="49" customFormat="1" ht="11.25">
      <c r="AY105" s="52"/>
      <c r="AZ105" s="52"/>
      <c r="BB105" s="52"/>
      <c r="BC105" s="52"/>
      <c r="BD105" s="52"/>
    </row>
    <row r="106" spans="3:56" s="49" customFormat="1" ht="11.25">
      <c r="C106" s="48"/>
      <c r="D106" s="48"/>
      <c r="E106" s="48"/>
      <c r="AY106" s="52"/>
      <c r="AZ106" s="52"/>
      <c r="BB106" s="52"/>
      <c r="BC106" s="52"/>
      <c r="BD106" s="52"/>
    </row>
    <row r="107" spans="3:56" s="49" customFormat="1" ht="11.25">
      <c r="C107" s="48"/>
      <c r="D107" s="48"/>
      <c r="E107" s="48"/>
      <c r="AY107" s="52"/>
      <c r="AZ107" s="52"/>
      <c r="BB107" s="52"/>
      <c r="BC107" s="52"/>
      <c r="BD107" s="52"/>
    </row>
    <row r="108" spans="3:56" s="49" customFormat="1" ht="11.25">
      <c r="C108" s="48"/>
      <c r="D108" s="48"/>
      <c r="E108" s="48"/>
      <c r="AY108" s="52"/>
      <c r="AZ108" s="52"/>
      <c r="BB108" s="52"/>
      <c r="BC108" s="52"/>
      <c r="BD108" s="52"/>
    </row>
    <row r="109" spans="3:56" s="49" customFormat="1" ht="11.25">
      <c r="C109" s="48"/>
      <c r="D109" s="48"/>
      <c r="E109" s="48"/>
      <c r="AY109" s="52"/>
      <c r="AZ109" s="52"/>
      <c r="BB109" s="52"/>
      <c r="BC109" s="52"/>
      <c r="BD109" s="52"/>
    </row>
    <row r="110" spans="3:56" s="49" customFormat="1" ht="11.25">
      <c r="C110" s="48"/>
      <c r="D110" s="48"/>
      <c r="E110" s="48"/>
      <c r="AY110" s="52"/>
      <c r="AZ110" s="52"/>
      <c r="BB110" s="52"/>
      <c r="BC110" s="52"/>
      <c r="BD110" s="52"/>
    </row>
    <row r="111" spans="3:56" s="49" customFormat="1" ht="11.25">
      <c r="C111" s="48"/>
      <c r="D111" s="48"/>
      <c r="E111" s="48"/>
      <c r="AY111" s="52"/>
      <c r="AZ111" s="52"/>
      <c r="BB111" s="52"/>
      <c r="BC111" s="52"/>
      <c r="BD111" s="52"/>
    </row>
    <row r="112" spans="3:56" s="49" customFormat="1" ht="11.25">
      <c r="C112" s="48"/>
      <c r="D112" s="48"/>
      <c r="E112" s="48"/>
      <c r="AY112" s="52"/>
      <c r="AZ112" s="52"/>
      <c r="BB112" s="52"/>
      <c r="BC112" s="52"/>
      <c r="BD112" s="52"/>
    </row>
    <row r="113" spans="3:56" s="49" customFormat="1" ht="11.25">
      <c r="C113" s="48"/>
      <c r="D113" s="48"/>
      <c r="E113" s="48"/>
      <c r="AY113" s="52"/>
      <c r="AZ113" s="52"/>
      <c r="BB113" s="52"/>
      <c r="BC113" s="52"/>
      <c r="BD113" s="52"/>
    </row>
    <row r="114" spans="3:56" s="49" customFormat="1" ht="11.25">
      <c r="C114" s="48"/>
      <c r="D114" s="48"/>
      <c r="E114" s="48"/>
      <c r="AY114" s="52"/>
      <c r="AZ114" s="52"/>
      <c r="BB114" s="52"/>
      <c r="BC114" s="52"/>
      <c r="BD114" s="52"/>
    </row>
    <row r="115" spans="3:56" s="49" customFormat="1" ht="11.25">
      <c r="C115" s="48"/>
      <c r="D115" s="48"/>
      <c r="E115" s="48"/>
      <c r="AY115" s="52"/>
      <c r="AZ115" s="52"/>
      <c r="BB115" s="52"/>
      <c r="BC115" s="52"/>
      <c r="BD115" s="52"/>
    </row>
    <row r="116" spans="51:56" s="49" customFormat="1" ht="11.25">
      <c r="AY116" s="52"/>
      <c r="AZ116" s="52"/>
      <c r="BB116" s="52"/>
      <c r="BC116" s="52"/>
      <c r="BD116" s="52"/>
    </row>
    <row r="117" spans="51:56" s="49" customFormat="1" ht="11.25">
      <c r="AY117" s="52"/>
      <c r="AZ117" s="52"/>
      <c r="BB117" s="52"/>
      <c r="BC117" s="52"/>
      <c r="BD117" s="52"/>
    </row>
    <row r="118" spans="51:56" s="49" customFormat="1" ht="11.25">
      <c r="AY118" s="52"/>
      <c r="AZ118" s="52"/>
      <c r="BB118" s="52"/>
      <c r="BC118" s="52"/>
      <c r="BD118" s="52"/>
    </row>
    <row r="119" spans="51:56" s="49" customFormat="1" ht="11.25">
      <c r="AY119" s="52"/>
      <c r="AZ119" s="52"/>
      <c r="BB119" s="52"/>
      <c r="BC119" s="52"/>
      <c r="BD119" s="52"/>
    </row>
    <row r="120" spans="51:56" s="49" customFormat="1" ht="11.25">
      <c r="AY120" s="52"/>
      <c r="AZ120" s="52"/>
      <c r="BB120" s="52"/>
      <c r="BC120" s="52"/>
      <c r="BD120" s="52"/>
    </row>
    <row r="121" spans="51:56" s="49" customFormat="1" ht="11.25">
      <c r="AY121" s="52"/>
      <c r="AZ121" s="52"/>
      <c r="BB121" s="52"/>
      <c r="BC121" s="52"/>
      <c r="BD121" s="52"/>
    </row>
    <row r="122" spans="51:56" s="49" customFormat="1" ht="11.25">
      <c r="AY122" s="52"/>
      <c r="AZ122" s="52"/>
      <c r="BB122" s="52"/>
      <c r="BC122" s="52"/>
      <c r="BD122" s="52"/>
    </row>
    <row r="123" spans="51:56" s="49" customFormat="1" ht="11.25">
      <c r="AY123" s="52"/>
      <c r="AZ123" s="52"/>
      <c r="BB123" s="52"/>
      <c r="BC123" s="52"/>
      <c r="BD123" s="52"/>
    </row>
    <row r="124" spans="3:56" s="49" customFormat="1" ht="11.25">
      <c r="C124" s="48"/>
      <c r="D124" s="48"/>
      <c r="E124" s="48"/>
      <c r="AY124" s="52"/>
      <c r="AZ124" s="52"/>
      <c r="BB124" s="52"/>
      <c r="BC124" s="52"/>
      <c r="BD124" s="52"/>
    </row>
    <row r="125" spans="3:56" s="49" customFormat="1" ht="11.25">
      <c r="C125" s="48"/>
      <c r="D125" s="48"/>
      <c r="E125" s="48"/>
      <c r="AY125" s="52"/>
      <c r="AZ125" s="52"/>
      <c r="BB125" s="52"/>
      <c r="BC125" s="52"/>
      <c r="BD125" s="52"/>
    </row>
    <row r="126" spans="3:56" s="49" customFormat="1" ht="11.25">
      <c r="C126" s="48"/>
      <c r="D126" s="48"/>
      <c r="E126" s="48"/>
      <c r="AY126" s="52"/>
      <c r="AZ126" s="52"/>
      <c r="BB126" s="52"/>
      <c r="BC126" s="52"/>
      <c r="BD126" s="52"/>
    </row>
    <row r="127" spans="3:56" s="49" customFormat="1" ht="11.25">
      <c r="C127" s="48"/>
      <c r="D127" s="48"/>
      <c r="E127" s="48"/>
      <c r="AY127" s="52"/>
      <c r="AZ127" s="52"/>
      <c r="BB127" s="52"/>
      <c r="BC127" s="52"/>
      <c r="BD127" s="52"/>
    </row>
    <row r="128" spans="3:56" s="49" customFormat="1" ht="11.25">
      <c r="C128" s="48"/>
      <c r="D128" s="48"/>
      <c r="E128" s="48"/>
      <c r="AY128" s="52"/>
      <c r="AZ128" s="52"/>
      <c r="BB128" s="52"/>
      <c r="BC128" s="52"/>
      <c r="BD128" s="52"/>
    </row>
    <row r="129" spans="3:56" s="49" customFormat="1" ht="11.25">
      <c r="C129" s="48"/>
      <c r="D129" s="48"/>
      <c r="E129" s="48"/>
      <c r="AY129" s="52"/>
      <c r="AZ129" s="52"/>
      <c r="BB129" s="52"/>
      <c r="BC129" s="52"/>
      <c r="BD129" s="52"/>
    </row>
    <row r="130" spans="3:56" s="49" customFormat="1" ht="11.25">
      <c r="C130" s="48"/>
      <c r="D130" s="48"/>
      <c r="E130" s="48"/>
      <c r="AY130" s="52"/>
      <c r="AZ130" s="52"/>
      <c r="BB130" s="52"/>
      <c r="BC130" s="52"/>
      <c r="BD130" s="52"/>
    </row>
    <row r="131" spans="3:56" s="49" customFormat="1" ht="11.25">
      <c r="C131" s="48"/>
      <c r="D131" s="48"/>
      <c r="E131" s="48"/>
      <c r="AY131" s="52"/>
      <c r="AZ131" s="52"/>
      <c r="BB131" s="52"/>
      <c r="BC131" s="52"/>
      <c r="BD131" s="52"/>
    </row>
    <row r="132" spans="3:56" s="49" customFormat="1" ht="11.25">
      <c r="C132" s="48"/>
      <c r="D132" s="48"/>
      <c r="E132" s="48"/>
      <c r="AY132" s="52"/>
      <c r="AZ132" s="52"/>
      <c r="BB132" s="52"/>
      <c r="BC132" s="52"/>
      <c r="BD132" s="52"/>
    </row>
    <row r="133" spans="3:56" s="49" customFormat="1" ht="11.25">
      <c r="C133" s="48"/>
      <c r="D133" s="48"/>
      <c r="E133" s="48"/>
      <c r="AY133" s="52"/>
      <c r="AZ133" s="52"/>
      <c r="BB133" s="52"/>
      <c r="BC133" s="52"/>
      <c r="BD133" s="52"/>
    </row>
    <row r="134" spans="3:56" s="49" customFormat="1" ht="11.25">
      <c r="C134" s="48"/>
      <c r="D134" s="48"/>
      <c r="E134" s="48"/>
      <c r="AY134" s="52"/>
      <c r="AZ134" s="52"/>
      <c r="BB134" s="52"/>
      <c r="BC134" s="52"/>
      <c r="BD134" s="52"/>
    </row>
    <row r="135" spans="3:56" s="49" customFormat="1" ht="11.25">
      <c r="C135" s="48"/>
      <c r="D135" s="48"/>
      <c r="E135" s="48"/>
      <c r="AY135" s="52"/>
      <c r="AZ135" s="52"/>
      <c r="BB135" s="52"/>
      <c r="BC135" s="52"/>
      <c r="BD135" s="52"/>
    </row>
    <row r="136" spans="3:56" s="49" customFormat="1" ht="11.25">
      <c r="C136" s="48"/>
      <c r="D136" s="48"/>
      <c r="E136" s="48"/>
      <c r="AY136" s="52"/>
      <c r="AZ136" s="52"/>
      <c r="BB136" s="52"/>
      <c r="BC136" s="52"/>
      <c r="BD136" s="52"/>
    </row>
    <row r="137" spans="3:56" s="49" customFormat="1" ht="11.25">
      <c r="C137" s="48"/>
      <c r="D137" s="48"/>
      <c r="E137" s="48"/>
      <c r="AY137" s="52"/>
      <c r="AZ137" s="52"/>
      <c r="BB137" s="52"/>
      <c r="BC137" s="52"/>
      <c r="BD137" s="52"/>
    </row>
    <row r="138" spans="3:56" s="49" customFormat="1" ht="11.25">
      <c r="C138" s="48"/>
      <c r="D138" s="48"/>
      <c r="E138" s="48"/>
      <c r="AY138" s="52"/>
      <c r="AZ138" s="52"/>
      <c r="BB138" s="52"/>
      <c r="BC138" s="52"/>
      <c r="BD138" s="52"/>
    </row>
    <row r="139" spans="3:56" s="49" customFormat="1" ht="11.25">
      <c r="C139" s="48"/>
      <c r="D139" s="48"/>
      <c r="E139" s="48"/>
      <c r="AY139" s="52"/>
      <c r="AZ139" s="52"/>
      <c r="BB139" s="52"/>
      <c r="BC139" s="52"/>
      <c r="BD139" s="52"/>
    </row>
    <row r="140" spans="3:56" s="49" customFormat="1" ht="11.25">
      <c r="C140" s="48"/>
      <c r="D140" s="48"/>
      <c r="E140" s="48"/>
      <c r="AY140" s="52"/>
      <c r="AZ140" s="52"/>
      <c r="BB140" s="52"/>
      <c r="BC140" s="52"/>
      <c r="BD140" s="52"/>
    </row>
    <row r="141" spans="51:56" s="49" customFormat="1" ht="11.25">
      <c r="AY141" s="52"/>
      <c r="AZ141" s="52"/>
      <c r="BB141" s="52"/>
      <c r="BC141" s="52"/>
      <c r="BD141" s="52"/>
    </row>
    <row r="142" spans="51:56" s="49" customFormat="1" ht="11.25">
      <c r="AY142" s="52"/>
      <c r="AZ142" s="52"/>
      <c r="BB142" s="52"/>
      <c r="BC142" s="52"/>
      <c r="BD142" s="52"/>
    </row>
    <row r="143" spans="51:56" s="49" customFormat="1" ht="11.25">
      <c r="AY143" s="52"/>
      <c r="AZ143" s="52"/>
      <c r="BB143" s="52"/>
      <c r="BC143" s="52"/>
      <c r="BD143" s="52"/>
    </row>
    <row r="144" spans="51:56" s="49" customFormat="1" ht="11.25">
      <c r="AY144" s="52"/>
      <c r="AZ144" s="52"/>
      <c r="BB144" s="52"/>
      <c r="BC144" s="52"/>
      <c r="BD144" s="52"/>
    </row>
    <row r="145" spans="51:56" s="49" customFormat="1" ht="11.25">
      <c r="AY145" s="52"/>
      <c r="AZ145" s="52"/>
      <c r="BB145" s="52"/>
      <c r="BC145" s="52"/>
      <c r="BD145" s="52"/>
    </row>
    <row r="146" spans="51:56" s="49" customFormat="1" ht="11.25">
      <c r="AY146" s="52"/>
      <c r="AZ146" s="52"/>
      <c r="BB146" s="52"/>
      <c r="BC146" s="52"/>
      <c r="BD146" s="52"/>
    </row>
    <row r="147" spans="51:56" s="49" customFormat="1" ht="11.25">
      <c r="AY147" s="52"/>
      <c r="AZ147" s="52"/>
      <c r="BB147" s="52"/>
      <c r="BC147" s="52"/>
      <c r="BD147" s="52"/>
    </row>
    <row r="148" spans="51:56" s="49" customFormat="1" ht="11.25">
      <c r="AY148" s="52"/>
      <c r="AZ148" s="52"/>
      <c r="BB148" s="52"/>
      <c r="BC148" s="52"/>
      <c r="BD148" s="52"/>
    </row>
    <row r="149" spans="3:56" s="49" customFormat="1" ht="11.25">
      <c r="C149" s="48"/>
      <c r="D149" s="48"/>
      <c r="E149" s="48"/>
      <c r="AY149" s="52"/>
      <c r="AZ149" s="52"/>
      <c r="BB149" s="52"/>
      <c r="BC149" s="52"/>
      <c r="BD149" s="52"/>
    </row>
    <row r="150" spans="3:56" s="49" customFormat="1" ht="11.25">
      <c r="C150" s="48"/>
      <c r="D150" s="48"/>
      <c r="E150" s="48"/>
      <c r="AY150" s="52"/>
      <c r="AZ150" s="52"/>
      <c r="BB150" s="52"/>
      <c r="BC150" s="52"/>
      <c r="BD150" s="52"/>
    </row>
    <row r="151" spans="3:56" s="49" customFormat="1" ht="11.25">
      <c r="C151" s="48"/>
      <c r="D151" s="48"/>
      <c r="E151" s="48"/>
      <c r="AY151" s="52"/>
      <c r="AZ151" s="52"/>
      <c r="BB151" s="52"/>
      <c r="BC151" s="52"/>
      <c r="BD151" s="52"/>
    </row>
    <row r="152" spans="51:56" s="49" customFormat="1" ht="11.25">
      <c r="AY152" s="52"/>
      <c r="AZ152" s="52"/>
      <c r="BB152" s="52"/>
      <c r="BC152" s="52"/>
      <c r="BD152" s="52"/>
    </row>
    <row r="153" spans="3:56" s="49" customFormat="1" ht="11.25">
      <c r="C153" s="48"/>
      <c r="D153" s="48"/>
      <c r="E153" s="48"/>
      <c r="AY153" s="52"/>
      <c r="AZ153" s="52"/>
      <c r="BB153" s="52"/>
      <c r="BC153" s="52"/>
      <c r="BD153" s="52"/>
    </row>
    <row r="154" spans="3:56" s="49" customFormat="1" ht="11.25">
      <c r="C154" s="48"/>
      <c r="D154" s="48"/>
      <c r="E154" s="48"/>
      <c r="AY154" s="52"/>
      <c r="AZ154" s="52"/>
      <c r="BB154" s="52"/>
      <c r="BC154" s="52"/>
      <c r="BD154" s="52"/>
    </row>
    <row r="155" spans="3:56" s="49" customFormat="1" ht="11.25">
      <c r="C155" s="48"/>
      <c r="D155" s="48"/>
      <c r="E155" s="48"/>
      <c r="AY155" s="52"/>
      <c r="AZ155" s="52"/>
      <c r="BB155" s="52"/>
      <c r="BC155" s="52"/>
      <c r="BD155" s="52"/>
    </row>
    <row r="156" spans="3:56" s="49" customFormat="1" ht="11.25">
      <c r="C156" s="48"/>
      <c r="D156" s="48"/>
      <c r="E156" s="48"/>
      <c r="AY156" s="52"/>
      <c r="AZ156" s="52"/>
      <c r="BB156" s="52"/>
      <c r="BC156" s="52"/>
      <c r="BD156" s="52"/>
    </row>
    <row r="157" spans="3:56" s="49" customFormat="1" ht="11.25">
      <c r="C157" s="48"/>
      <c r="D157" s="48"/>
      <c r="E157" s="48"/>
      <c r="AY157" s="52"/>
      <c r="AZ157" s="52"/>
      <c r="BB157" s="52"/>
      <c r="BC157" s="52"/>
      <c r="BD157" s="52"/>
    </row>
    <row r="158" spans="3:56" s="49" customFormat="1" ht="11.25">
      <c r="C158" s="48"/>
      <c r="D158" s="48"/>
      <c r="E158" s="48"/>
      <c r="AY158" s="52"/>
      <c r="AZ158" s="52"/>
      <c r="BB158" s="52"/>
      <c r="BC158" s="52"/>
      <c r="BD158" s="52"/>
    </row>
    <row r="159" spans="3:56" s="49" customFormat="1" ht="11.25">
      <c r="C159" s="48"/>
      <c r="D159" s="48"/>
      <c r="E159" s="48"/>
      <c r="AY159" s="52"/>
      <c r="AZ159" s="52"/>
      <c r="BB159" s="52"/>
      <c r="BC159" s="52"/>
      <c r="BD159" s="52"/>
    </row>
    <row r="160" spans="3:56" s="49" customFormat="1" ht="11.25">
      <c r="C160" s="48"/>
      <c r="D160" s="48"/>
      <c r="E160" s="48"/>
      <c r="AY160" s="52"/>
      <c r="AZ160" s="52"/>
      <c r="BB160" s="52"/>
      <c r="BC160" s="52"/>
      <c r="BD160" s="52"/>
    </row>
    <row r="161" spans="3:56" s="49" customFormat="1" ht="11.25">
      <c r="C161" s="48"/>
      <c r="D161" s="48"/>
      <c r="E161" s="48"/>
      <c r="AY161" s="52"/>
      <c r="AZ161" s="52"/>
      <c r="BB161" s="52"/>
      <c r="BC161" s="52"/>
      <c r="BD161" s="52"/>
    </row>
    <row r="162" spans="3:56" s="49" customFormat="1" ht="11.25">
      <c r="C162" s="48"/>
      <c r="D162" s="48"/>
      <c r="E162" s="48"/>
      <c r="AY162" s="52"/>
      <c r="AZ162" s="52"/>
      <c r="BB162" s="52"/>
      <c r="BC162" s="52"/>
      <c r="BD162" s="52"/>
    </row>
    <row r="163" spans="3:56" s="49" customFormat="1" ht="11.25">
      <c r="C163" s="48"/>
      <c r="D163" s="48"/>
      <c r="E163" s="48"/>
      <c r="AY163" s="52"/>
      <c r="AZ163" s="52"/>
      <c r="BB163" s="52"/>
      <c r="BC163" s="52"/>
      <c r="BD163" s="52"/>
    </row>
    <row r="164" spans="3:56" s="49" customFormat="1" ht="11.25">
      <c r="C164" s="48"/>
      <c r="D164" s="48"/>
      <c r="E164" s="48"/>
      <c r="AY164" s="52"/>
      <c r="AZ164" s="52"/>
      <c r="BB164" s="52"/>
      <c r="BC164" s="52"/>
      <c r="BD164" s="52"/>
    </row>
    <row r="165" spans="3:56" s="49" customFormat="1" ht="11.25">
      <c r="C165" s="48"/>
      <c r="D165" s="48"/>
      <c r="E165" s="48"/>
      <c r="AY165" s="52"/>
      <c r="AZ165" s="52"/>
      <c r="BB165" s="52"/>
      <c r="BC165" s="52"/>
      <c r="BD165" s="52"/>
    </row>
    <row r="166" spans="3:56" s="49" customFormat="1" ht="11.25">
      <c r="C166" s="48"/>
      <c r="D166" s="48"/>
      <c r="E166" s="48"/>
      <c r="AY166" s="52"/>
      <c r="AZ166" s="52"/>
      <c r="BB166" s="52"/>
      <c r="BC166" s="52"/>
      <c r="BD166" s="52"/>
    </row>
    <row r="167" spans="3:56" s="49" customFormat="1" ht="11.25">
      <c r="C167" s="48"/>
      <c r="D167" s="48"/>
      <c r="E167" s="48"/>
      <c r="AY167" s="52"/>
      <c r="AZ167" s="52"/>
      <c r="BB167" s="52"/>
      <c r="BC167" s="52"/>
      <c r="BD167" s="52"/>
    </row>
    <row r="168" spans="3:56" s="49" customFormat="1" ht="11.25">
      <c r="C168" s="48"/>
      <c r="D168" s="48"/>
      <c r="E168" s="48"/>
      <c r="AY168" s="52"/>
      <c r="AZ168" s="52"/>
      <c r="BB168" s="52"/>
      <c r="BC168" s="52"/>
      <c r="BD168" s="52"/>
    </row>
    <row r="169" spans="3:56" s="49" customFormat="1" ht="11.25">
      <c r="C169" s="48"/>
      <c r="D169" s="48"/>
      <c r="E169" s="48"/>
      <c r="AY169" s="52"/>
      <c r="AZ169" s="52"/>
      <c r="BB169" s="52"/>
      <c r="BC169" s="52"/>
      <c r="BD169" s="52"/>
    </row>
    <row r="170" spans="3:56" s="49" customFormat="1" ht="11.25">
      <c r="C170" s="48"/>
      <c r="D170" s="48"/>
      <c r="E170" s="48"/>
      <c r="AY170" s="52"/>
      <c r="AZ170" s="52"/>
      <c r="BB170" s="52"/>
      <c r="BC170" s="52"/>
      <c r="BD170" s="52"/>
    </row>
    <row r="171" spans="3:56" s="49" customFormat="1" ht="11.25">
      <c r="C171" s="48"/>
      <c r="D171" s="48"/>
      <c r="E171" s="48"/>
      <c r="AY171" s="52"/>
      <c r="AZ171" s="52"/>
      <c r="BB171" s="52"/>
      <c r="BC171" s="52"/>
      <c r="BD171" s="52"/>
    </row>
    <row r="172" spans="3:56" s="49" customFormat="1" ht="11.25">
      <c r="C172" s="48"/>
      <c r="D172" s="48"/>
      <c r="E172" s="48"/>
      <c r="AY172" s="52"/>
      <c r="AZ172" s="52"/>
      <c r="BB172" s="52"/>
      <c r="BC172" s="52"/>
      <c r="BD172" s="52"/>
    </row>
    <row r="173" spans="3:56" s="49" customFormat="1" ht="11.25">
      <c r="C173" s="48"/>
      <c r="D173" s="48"/>
      <c r="E173" s="48"/>
      <c r="AY173" s="52"/>
      <c r="AZ173" s="52"/>
      <c r="BB173" s="52"/>
      <c r="BC173" s="52"/>
      <c r="BD173" s="52"/>
    </row>
    <row r="174" spans="3:56" s="49" customFormat="1" ht="11.25">
      <c r="C174" s="48"/>
      <c r="D174" s="48"/>
      <c r="E174" s="48"/>
      <c r="AY174" s="52"/>
      <c r="AZ174" s="52"/>
      <c r="BB174" s="52"/>
      <c r="BC174" s="52"/>
      <c r="BD174" s="52"/>
    </row>
    <row r="175" spans="3:56" s="49" customFormat="1" ht="11.25">
      <c r="C175" s="48"/>
      <c r="D175" s="48"/>
      <c r="E175" s="48"/>
      <c r="AY175" s="52"/>
      <c r="AZ175" s="52"/>
      <c r="BB175" s="52"/>
      <c r="BC175" s="52"/>
      <c r="BD175" s="52"/>
    </row>
    <row r="176" spans="3:56" s="49" customFormat="1" ht="11.25">
      <c r="C176" s="48"/>
      <c r="D176" s="48"/>
      <c r="E176" s="48"/>
      <c r="AY176" s="52"/>
      <c r="AZ176" s="52"/>
      <c r="BB176" s="52"/>
      <c r="BC176" s="52"/>
      <c r="BD176" s="52"/>
    </row>
    <row r="177" spans="3:56" s="49" customFormat="1" ht="11.25">
      <c r="C177" s="48"/>
      <c r="D177" s="48"/>
      <c r="E177" s="48"/>
      <c r="AY177" s="52"/>
      <c r="AZ177" s="52"/>
      <c r="BB177" s="52"/>
      <c r="BC177" s="52"/>
      <c r="BD177" s="52"/>
    </row>
    <row r="178" spans="3:56" s="49" customFormat="1" ht="11.25">
      <c r="C178" s="48"/>
      <c r="D178" s="48"/>
      <c r="E178" s="48"/>
      <c r="AY178" s="52"/>
      <c r="AZ178" s="52"/>
      <c r="BB178" s="52"/>
      <c r="BC178" s="52"/>
      <c r="BD178" s="52"/>
    </row>
    <row r="179" spans="3:56" s="49" customFormat="1" ht="11.25">
      <c r="C179" s="48"/>
      <c r="D179" s="48"/>
      <c r="E179" s="48"/>
      <c r="AY179" s="52"/>
      <c r="AZ179" s="52"/>
      <c r="BB179" s="52"/>
      <c r="BC179" s="52"/>
      <c r="BD179" s="52"/>
    </row>
    <row r="180" spans="3:56" s="49" customFormat="1" ht="11.25">
      <c r="C180" s="48"/>
      <c r="D180" s="48"/>
      <c r="E180" s="48"/>
      <c r="AY180" s="52"/>
      <c r="AZ180" s="52"/>
      <c r="BB180" s="52"/>
      <c r="BC180" s="52"/>
      <c r="BD180" s="52"/>
    </row>
    <row r="181" spans="3:56" s="49" customFormat="1" ht="11.25">
      <c r="C181" s="48"/>
      <c r="D181" s="48"/>
      <c r="E181" s="48"/>
      <c r="AY181" s="52"/>
      <c r="AZ181" s="52"/>
      <c r="BB181" s="52"/>
      <c r="BC181" s="52"/>
      <c r="BD181" s="52"/>
    </row>
    <row r="182" spans="3:56" s="49" customFormat="1" ht="11.25">
      <c r="C182" s="48"/>
      <c r="D182" s="48"/>
      <c r="E182" s="48"/>
      <c r="AY182" s="52"/>
      <c r="AZ182" s="52"/>
      <c r="BB182" s="52"/>
      <c r="BC182" s="52"/>
      <c r="BD182" s="52"/>
    </row>
    <row r="183" spans="3:56" s="49" customFormat="1" ht="11.25">
      <c r="C183" s="48"/>
      <c r="D183" s="48"/>
      <c r="E183" s="48"/>
      <c r="AY183" s="52"/>
      <c r="AZ183" s="52"/>
      <c r="BB183" s="52"/>
      <c r="BC183" s="52"/>
      <c r="BD183" s="52"/>
    </row>
    <row r="184" spans="3:56" s="49" customFormat="1" ht="11.25">
      <c r="C184" s="48"/>
      <c r="D184" s="48"/>
      <c r="E184" s="48"/>
      <c r="AY184" s="52"/>
      <c r="AZ184" s="52"/>
      <c r="BB184" s="52"/>
      <c r="BC184" s="52"/>
      <c r="BD184" s="52"/>
    </row>
    <row r="185" spans="3:56" s="49" customFormat="1" ht="11.25">
      <c r="C185" s="48"/>
      <c r="D185" s="48"/>
      <c r="E185" s="48"/>
      <c r="AY185" s="52"/>
      <c r="AZ185" s="52"/>
      <c r="BB185" s="52"/>
      <c r="BC185" s="52"/>
      <c r="BD185" s="52"/>
    </row>
    <row r="186" spans="3:56" s="49" customFormat="1" ht="11.25">
      <c r="C186" s="48"/>
      <c r="D186" s="48"/>
      <c r="E186" s="48"/>
      <c r="AY186" s="52"/>
      <c r="AZ186" s="52"/>
      <c r="BB186" s="52"/>
      <c r="BC186" s="52"/>
      <c r="BD186" s="52"/>
    </row>
    <row r="187" spans="3:56" s="49" customFormat="1" ht="11.25">
      <c r="C187" s="48"/>
      <c r="D187" s="48"/>
      <c r="E187" s="48"/>
      <c r="AY187" s="52"/>
      <c r="AZ187" s="52"/>
      <c r="BB187" s="52"/>
      <c r="BC187" s="52"/>
      <c r="BD187" s="52"/>
    </row>
    <row r="188" spans="3:56" s="49" customFormat="1" ht="11.25">
      <c r="C188" s="48"/>
      <c r="D188" s="48"/>
      <c r="E188" s="48"/>
      <c r="AY188" s="52"/>
      <c r="AZ188" s="52"/>
      <c r="BB188" s="52"/>
      <c r="BC188" s="52"/>
      <c r="BD188" s="52"/>
    </row>
    <row r="189" spans="3:56" s="49" customFormat="1" ht="11.25">
      <c r="C189" s="48"/>
      <c r="D189" s="48"/>
      <c r="E189" s="48"/>
      <c r="AY189" s="52"/>
      <c r="AZ189" s="52"/>
      <c r="BB189" s="52"/>
      <c r="BC189" s="52"/>
      <c r="BD189" s="52"/>
    </row>
    <row r="190" spans="3:56" s="49" customFormat="1" ht="11.25">
      <c r="C190" s="48"/>
      <c r="D190" s="48"/>
      <c r="E190" s="48"/>
      <c r="AY190" s="52"/>
      <c r="AZ190" s="52"/>
      <c r="BB190" s="52"/>
      <c r="BC190" s="52"/>
      <c r="BD190" s="52"/>
    </row>
    <row r="191" spans="3:56" s="49" customFormat="1" ht="11.25">
      <c r="C191" s="48"/>
      <c r="D191" s="48"/>
      <c r="E191" s="48"/>
      <c r="AY191" s="52"/>
      <c r="AZ191" s="52"/>
      <c r="BB191" s="52"/>
      <c r="BC191" s="52"/>
      <c r="BD191" s="52"/>
    </row>
    <row r="192" spans="3:56" s="49" customFormat="1" ht="11.25">
      <c r="C192" s="48"/>
      <c r="D192" s="48"/>
      <c r="E192" s="48"/>
      <c r="AY192" s="52"/>
      <c r="AZ192" s="52"/>
      <c r="BB192" s="52"/>
      <c r="BC192" s="52"/>
      <c r="BD192" s="52"/>
    </row>
    <row r="193" spans="3:56" s="49" customFormat="1" ht="11.25">
      <c r="C193" s="48"/>
      <c r="D193" s="48"/>
      <c r="E193" s="48"/>
      <c r="AY193" s="52"/>
      <c r="AZ193" s="52"/>
      <c r="BB193" s="52"/>
      <c r="BC193" s="52"/>
      <c r="BD193" s="52"/>
    </row>
    <row r="194" spans="3:56" s="49" customFormat="1" ht="11.25">
      <c r="C194" s="48"/>
      <c r="D194" s="48"/>
      <c r="E194" s="48"/>
      <c r="AY194" s="52"/>
      <c r="AZ194" s="52"/>
      <c r="BB194" s="52"/>
      <c r="BC194" s="52"/>
      <c r="BD194" s="52"/>
    </row>
    <row r="195" spans="3:56" s="49" customFormat="1" ht="11.25">
      <c r="C195" s="48"/>
      <c r="D195" s="48"/>
      <c r="E195" s="48"/>
      <c r="AY195" s="52"/>
      <c r="AZ195" s="52"/>
      <c r="BB195" s="52"/>
      <c r="BC195" s="52"/>
      <c r="BD195" s="52"/>
    </row>
    <row r="196" spans="3:56" s="49" customFormat="1" ht="11.25">
      <c r="C196" s="48"/>
      <c r="D196" s="48"/>
      <c r="E196" s="48"/>
      <c r="AY196" s="52"/>
      <c r="AZ196" s="52"/>
      <c r="BB196" s="52"/>
      <c r="BC196" s="52"/>
      <c r="BD196" s="52"/>
    </row>
    <row r="197" spans="3:56" s="49" customFormat="1" ht="11.25">
      <c r="C197" s="48"/>
      <c r="D197" s="48"/>
      <c r="E197" s="48"/>
      <c r="AY197" s="52"/>
      <c r="AZ197" s="52"/>
      <c r="BB197" s="52"/>
      <c r="BC197" s="52"/>
      <c r="BD197" s="52"/>
    </row>
    <row r="198" spans="3:56" s="49" customFormat="1" ht="11.25">
      <c r="C198" s="48"/>
      <c r="D198" s="48"/>
      <c r="E198" s="48"/>
      <c r="AY198" s="52"/>
      <c r="AZ198" s="52"/>
      <c r="BB198" s="52"/>
      <c r="BC198" s="52"/>
      <c r="BD198" s="52"/>
    </row>
    <row r="199" spans="3:56" s="49" customFormat="1" ht="11.25">
      <c r="C199" s="48"/>
      <c r="D199" s="48"/>
      <c r="E199" s="48"/>
      <c r="AY199" s="52"/>
      <c r="AZ199" s="52"/>
      <c r="BB199" s="52"/>
      <c r="BC199" s="52"/>
      <c r="BD199" s="52"/>
    </row>
    <row r="200" spans="3:56" s="49" customFormat="1" ht="11.25">
      <c r="C200" s="48"/>
      <c r="D200" s="48"/>
      <c r="E200" s="48"/>
      <c r="AY200" s="52"/>
      <c r="AZ200" s="52"/>
      <c r="BB200" s="52"/>
      <c r="BC200" s="52"/>
      <c r="BD200" s="52"/>
    </row>
    <row r="201" spans="3:56" s="49" customFormat="1" ht="11.25">
      <c r="C201" s="48"/>
      <c r="D201" s="48"/>
      <c r="E201" s="48"/>
      <c r="AY201" s="52"/>
      <c r="AZ201" s="52"/>
      <c r="BB201" s="52"/>
      <c r="BC201" s="52"/>
      <c r="BD201" s="52"/>
    </row>
    <row r="202" spans="3:56" s="49" customFormat="1" ht="11.25">
      <c r="C202" s="48"/>
      <c r="D202" s="48"/>
      <c r="E202" s="48"/>
      <c r="AY202" s="52"/>
      <c r="AZ202" s="52"/>
      <c r="BB202" s="52"/>
      <c r="BC202" s="52"/>
      <c r="BD202" s="52"/>
    </row>
    <row r="203" spans="3:56" s="49" customFormat="1" ht="11.25">
      <c r="C203" s="48"/>
      <c r="D203" s="48"/>
      <c r="E203" s="48"/>
      <c r="AY203" s="52"/>
      <c r="AZ203" s="52"/>
      <c r="BB203" s="52"/>
      <c r="BC203" s="52"/>
      <c r="BD203" s="52"/>
    </row>
    <row r="204" spans="3:56" s="49" customFormat="1" ht="11.25">
      <c r="C204" s="48"/>
      <c r="D204" s="48"/>
      <c r="E204" s="48"/>
      <c r="AY204" s="52"/>
      <c r="AZ204" s="52"/>
      <c r="BB204" s="52"/>
      <c r="BC204" s="52"/>
      <c r="BD204" s="52"/>
    </row>
    <row r="205" spans="3:56" s="49" customFormat="1" ht="11.25">
      <c r="C205" s="48"/>
      <c r="D205" s="48"/>
      <c r="E205" s="48"/>
      <c r="AY205" s="52"/>
      <c r="AZ205" s="52"/>
      <c r="BB205" s="52"/>
      <c r="BC205" s="52"/>
      <c r="BD205" s="52"/>
    </row>
    <row r="206" spans="3:56" s="49" customFormat="1" ht="11.25">
      <c r="C206" s="48"/>
      <c r="D206" s="48"/>
      <c r="E206" s="48"/>
      <c r="AY206" s="52"/>
      <c r="AZ206" s="52"/>
      <c r="BB206" s="52"/>
      <c r="BC206" s="52"/>
      <c r="BD206" s="52"/>
    </row>
    <row r="207" spans="3:56" s="49" customFormat="1" ht="11.25">
      <c r="C207" s="48"/>
      <c r="D207" s="48"/>
      <c r="E207" s="48"/>
      <c r="AY207" s="52"/>
      <c r="AZ207" s="52"/>
      <c r="BB207" s="52"/>
      <c r="BC207" s="52"/>
      <c r="BD207" s="52"/>
    </row>
    <row r="208" spans="3:56" s="49" customFormat="1" ht="11.25">
      <c r="C208" s="48"/>
      <c r="D208" s="48"/>
      <c r="E208" s="48"/>
      <c r="AY208" s="52"/>
      <c r="AZ208" s="52"/>
      <c r="BB208" s="52"/>
      <c r="BC208" s="52"/>
      <c r="BD208" s="52"/>
    </row>
    <row r="209" spans="3:56" s="49" customFormat="1" ht="11.25">
      <c r="C209" s="48"/>
      <c r="D209" s="48"/>
      <c r="E209" s="48"/>
      <c r="AY209" s="52"/>
      <c r="AZ209" s="52"/>
      <c r="BB209" s="52"/>
      <c r="BC209" s="52"/>
      <c r="BD209" s="52"/>
    </row>
    <row r="210" spans="3:56" s="49" customFormat="1" ht="11.25">
      <c r="C210" s="48"/>
      <c r="D210" s="48"/>
      <c r="E210" s="48"/>
      <c r="AY210" s="52"/>
      <c r="AZ210" s="52"/>
      <c r="BB210" s="52"/>
      <c r="BC210" s="52"/>
      <c r="BD210" s="52"/>
    </row>
    <row r="211" spans="3:56" s="49" customFormat="1" ht="11.25">
      <c r="C211" s="48"/>
      <c r="D211" s="48"/>
      <c r="E211" s="48"/>
      <c r="AY211" s="52"/>
      <c r="AZ211" s="52"/>
      <c r="BB211" s="52"/>
      <c r="BC211" s="52"/>
      <c r="BD211" s="52"/>
    </row>
    <row r="212" spans="3:56" s="49" customFormat="1" ht="11.25">
      <c r="C212" s="48"/>
      <c r="D212" s="48"/>
      <c r="E212" s="48"/>
      <c r="AY212" s="52"/>
      <c r="AZ212" s="52"/>
      <c r="BB212" s="52"/>
      <c r="BC212" s="52"/>
      <c r="BD212" s="52"/>
    </row>
    <row r="213" spans="3:56" s="49" customFormat="1" ht="11.25">
      <c r="C213" s="48"/>
      <c r="D213" s="48"/>
      <c r="E213" s="48"/>
      <c r="AY213" s="52"/>
      <c r="AZ213" s="52"/>
      <c r="BB213" s="52"/>
      <c r="BC213" s="52"/>
      <c r="BD213" s="52"/>
    </row>
    <row r="214" spans="3:56" s="49" customFormat="1" ht="11.25">
      <c r="C214" s="48"/>
      <c r="D214" s="48"/>
      <c r="E214" s="48"/>
      <c r="AY214" s="52"/>
      <c r="AZ214" s="52"/>
      <c r="BB214" s="52"/>
      <c r="BC214" s="52"/>
      <c r="BD214" s="52"/>
    </row>
    <row r="215" spans="3:56" s="49" customFormat="1" ht="11.25">
      <c r="C215" s="48"/>
      <c r="D215" s="48"/>
      <c r="E215" s="48"/>
      <c r="AY215" s="52"/>
      <c r="AZ215" s="52"/>
      <c r="BB215" s="52"/>
      <c r="BC215" s="52"/>
      <c r="BD215" s="52"/>
    </row>
    <row r="216" spans="3:56" s="49" customFormat="1" ht="11.25">
      <c r="C216" s="48"/>
      <c r="D216" s="48"/>
      <c r="E216" s="48"/>
      <c r="AY216" s="52"/>
      <c r="AZ216" s="52"/>
      <c r="BB216" s="52"/>
      <c r="BC216" s="52"/>
      <c r="BD216" s="52"/>
    </row>
    <row r="217" spans="3:56" s="49" customFormat="1" ht="11.25">
      <c r="C217" s="48"/>
      <c r="D217" s="48"/>
      <c r="E217" s="48"/>
      <c r="AY217" s="52"/>
      <c r="AZ217" s="52"/>
      <c r="BB217" s="52"/>
      <c r="BC217" s="52"/>
      <c r="BD217" s="52"/>
    </row>
    <row r="218" spans="3:56" s="49" customFormat="1" ht="11.25">
      <c r="C218" s="48"/>
      <c r="D218" s="48"/>
      <c r="E218" s="48"/>
      <c r="AY218" s="52"/>
      <c r="AZ218" s="52"/>
      <c r="BB218" s="52"/>
      <c r="BC218" s="52"/>
      <c r="BD218" s="52"/>
    </row>
    <row r="219" spans="3:56" s="49" customFormat="1" ht="11.25">
      <c r="C219" s="48"/>
      <c r="D219" s="48"/>
      <c r="E219" s="48"/>
      <c r="AY219" s="52"/>
      <c r="AZ219" s="52"/>
      <c r="BB219" s="52"/>
      <c r="BC219" s="52"/>
      <c r="BD219" s="52"/>
    </row>
    <row r="220" spans="3:56" s="49" customFormat="1" ht="11.25">
      <c r="C220" s="48"/>
      <c r="D220" s="48"/>
      <c r="E220" s="48"/>
      <c r="AY220" s="52"/>
      <c r="AZ220" s="52"/>
      <c r="BB220" s="52"/>
      <c r="BC220" s="52"/>
      <c r="BD220" s="52"/>
    </row>
    <row r="221" spans="3:56" s="49" customFormat="1" ht="11.25">
      <c r="C221" s="48"/>
      <c r="D221" s="48"/>
      <c r="E221" s="48"/>
      <c r="AY221" s="52"/>
      <c r="AZ221" s="52"/>
      <c r="BB221" s="52"/>
      <c r="BC221" s="52"/>
      <c r="BD221" s="52"/>
    </row>
    <row r="222" spans="3:56" s="49" customFormat="1" ht="11.25">
      <c r="C222" s="48"/>
      <c r="D222" s="48"/>
      <c r="E222" s="48"/>
      <c r="AY222" s="52"/>
      <c r="AZ222" s="52"/>
      <c r="BB222" s="52"/>
      <c r="BC222" s="52"/>
      <c r="BD222" s="52"/>
    </row>
    <row r="223" spans="3:56" s="49" customFormat="1" ht="11.25">
      <c r="C223" s="48"/>
      <c r="D223" s="48"/>
      <c r="E223" s="48"/>
      <c r="AY223" s="52"/>
      <c r="AZ223" s="52"/>
      <c r="BB223" s="52"/>
      <c r="BC223" s="52"/>
      <c r="BD223" s="52"/>
    </row>
    <row r="224" spans="3:56" s="49" customFormat="1" ht="11.25">
      <c r="C224" s="48"/>
      <c r="D224" s="48"/>
      <c r="E224" s="48"/>
      <c r="AY224" s="52"/>
      <c r="AZ224" s="52"/>
      <c r="BB224" s="52"/>
      <c r="BC224" s="52"/>
      <c r="BD224" s="52"/>
    </row>
    <row r="225" spans="3:56" s="49" customFormat="1" ht="11.25">
      <c r="C225" s="48"/>
      <c r="D225" s="48"/>
      <c r="E225" s="48"/>
      <c r="AY225" s="52"/>
      <c r="AZ225" s="52"/>
      <c r="BB225" s="52"/>
      <c r="BC225" s="52"/>
      <c r="BD225" s="52"/>
    </row>
    <row r="226" spans="3:56" s="49" customFormat="1" ht="11.25">
      <c r="C226" s="48"/>
      <c r="D226" s="48"/>
      <c r="E226" s="48"/>
      <c r="AY226" s="52"/>
      <c r="AZ226" s="52"/>
      <c r="BB226" s="52"/>
      <c r="BC226" s="52"/>
      <c r="BD226" s="52"/>
    </row>
    <row r="227" spans="3:56" s="49" customFormat="1" ht="11.25">
      <c r="C227" s="48"/>
      <c r="D227" s="48"/>
      <c r="E227" s="48"/>
      <c r="AY227" s="52"/>
      <c r="AZ227" s="52"/>
      <c r="BB227" s="52"/>
      <c r="BC227" s="52"/>
      <c r="BD227" s="52"/>
    </row>
    <row r="228" spans="3:56" s="49" customFormat="1" ht="11.25">
      <c r="C228" s="48"/>
      <c r="D228" s="48"/>
      <c r="E228" s="48"/>
      <c r="AY228" s="52"/>
      <c r="AZ228" s="52"/>
      <c r="BB228" s="52"/>
      <c r="BC228" s="52"/>
      <c r="BD228" s="52"/>
    </row>
    <row r="229" spans="3:56" s="49" customFormat="1" ht="11.25">
      <c r="C229" s="48"/>
      <c r="D229" s="48"/>
      <c r="E229" s="48"/>
      <c r="AY229" s="52"/>
      <c r="AZ229" s="52"/>
      <c r="BB229" s="52"/>
      <c r="BC229" s="52"/>
      <c r="BD229" s="52"/>
    </row>
    <row r="230" spans="3:56" s="49" customFormat="1" ht="11.25">
      <c r="C230" s="48"/>
      <c r="D230" s="48"/>
      <c r="E230" s="48"/>
      <c r="AY230" s="52"/>
      <c r="AZ230" s="52"/>
      <c r="BB230" s="52"/>
      <c r="BC230" s="52"/>
      <c r="BD230" s="52"/>
    </row>
    <row r="231" spans="3:56" s="49" customFormat="1" ht="11.25">
      <c r="C231" s="48"/>
      <c r="D231" s="48"/>
      <c r="E231" s="48"/>
      <c r="AY231" s="52"/>
      <c r="AZ231" s="52"/>
      <c r="BB231" s="52"/>
      <c r="BC231" s="52"/>
      <c r="BD231" s="52"/>
    </row>
    <row r="232" spans="3:56" s="49" customFormat="1" ht="11.25">
      <c r="C232" s="48"/>
      <c r="D232" s="48"/>
      <c r="E232" s="48"/>
      <c r="AY232" s="52"/>
      <c r="AZ232" s="52"/>
      <c r="BB232" s="52"/>
      <c r="BC232" s="52"/>
      <c r="BD232" s="52"/>
    </row>
    <row r="233" spans="3:56" s="49" customFormat="1" ht="11.25">
      <c r="C233" s="48"/>
      <c r="D233" s="48"/>
      <c r="E233" s="48"/>
      <c r="AY233" s="52"/>
      <c r="AZ233" s="52"/>
      <c r="BB233" s="52"/>
      <c r="BC233" s="52"/>
      <c r="BD233" s="52"/>
    </row>
    <row r="234" spans="3:56" s="49" customFormat="1" ht="11.25">
      <c r="C234" s="48"/>
      <c r="D234" s="48"/>
      <c r="E234" s="48"/>
      <c r="AY234" s="52"/>
      <c r="AZ234" s="52"/>
      <c r="BB234" s="52"/>
      <c r="BC234" s="52"/>
      <c r="BD234" s="52"/>
    </row>
    <row r="235" spans="3:56" s="49" customFormat="1" ht="11.25">
      <c r="C235" s="48"/>
      <c r="D235" s="48"/>
      <c r="E235" s="48"/>
      <c r="AY235" s="52"/>
      <c r="AZ235" s="52"/>
      <c r="BB235" s="52"/>
      <c r="BC235" s="52"/>
      <c r="BD235" s="52"/>
    </row>
    <row r="236" spans="3:56" s="49" customFormat="1" ht="11.25">
      <c r="C236" s="48"/>
      <c r="D236" s="48"/>
      <c r="E236" s="48"/>
      <c r="AY236" s="52"/>
      <c r="AZ236" s="52"/>
      <c r="BB236" s="52"/>
      <c r="BC236" s="52"/>
      <c r="BD236" s="52"/>
    </row>
    <row r="237" spans="3:56" s="49" customFormat="1" ht="11.25">
      <c r="C237" s="48"/>
      <c r="D237" s="48"/>
      <c r="E237" s="48"/>
      <c r="AY237" s="52"/>
      <c r="AZ237" s="52"/>
      <c r="BB237" s="52"/>
      <c r="BC237" s="52"/>
      <c r="BD237" s="52"/>
    </row>
    <row r="238" spans="3:56" s="49" customFormat="1" ht="11.25">
      <c r="C238" s="48"/>
      <c r="D238" s="48"/>
      <c r="E238" s="48"/>
      <c r="AY238" s="52"/>
      <c r="AZ238" s="52"/>
      <c r="BB238" s="52"/>
      <c r="BC238" s="52"/>
      <c r="BD238" s="52"/>
    </row>
    <row r="239" spans="3:56" s="49" customFormat="1" ht="11.25">
      <c r="C239" s="48"/>
      <c r="D239" s="48"/>
      <c r="E239" s="48"/>
      <c r="AY239" s="52"/>
      <c r="AZ239" s="52"/>
      <c r="BB239" s="52"/>
      <c r="BC239" s="52"/>
      <c r="BD239" s="52"/>
    </row>
    <row r="240" spans="3:56" s="49" customFormat="1" ht="11.25">
      <c r="C240" s="48"/>
      <c r="D240" s="48"/>
      <c r="E240" s="48"/>
      <c r="AY240" s="52"/>
      <c r="AZ240" s="52"/>
      <c r="BB240" s="52"/>
      <c r="BC240" s="52"/>
      <c r="BD240" s="52"/>
    </row>
    <row r="241" spans="3:56" s="49" customFormat="1" ht="11.25">
      <c r="C241" s="48"/>
      <c r="D241" s="48"/>
      <c r="E241" s="48"/>
      <c r="AY241" s="52"/>
      <c r="AZ241" s="52"/>
      <c r="BB241" s="52"/>
      <c r="BC241" s="52"/>
      <c r="BD241" s="52"/>
    </row>
    <row r="242" spans="3:56" s="49" customFormat="1" ht="11.25">
      <c r="C242" s="48"/>
      <c r="D242" s="48"/>
      <c r="E242" s="48"/>
      <c r="AY242" s="52"/>
      <c r="AZ242" s="52"/>
      <c r="BB242" s="52"/>
      <c r="BC242" s="52"/>
      <c r="BD242" s="52"/>
    </row>
    <row r="243" spans="3:56" s="49" customFormat="1" ht="11.25">
      <c r="C243" s="48"/>
      <c r="D243" s="48"/>
      <c r="E243" s="48"/>
      <c r="AY243" s="52"/>
      <c r="AZ243" s="52"/>
      <c r="BB243" s="52"/>
      <c r="BC243" s="52"/>
      <c r="BD243" s="52"/>
    </row>
    <row r="244" spans="3:56" s="49" customFormat="1" ht="11.25">
      <c r="C244" s="48"/>
      <c r="D244" s="48"/>
      <c r="E244" s="48"/>
      <c r="AY244" s="52"/>
      <c r="AZ244" s="52"/>
      <c r="BB244" s="52"/>
      <c r="BC244" s="52"/>
      <c r="BD244" s="52"/>
    </row>
    <row r="245" spans="3:56" s="49" customFormat="1" ht="11.25">
      <c r="C245" s="48"/>
      <c r="D245" s="48"/>
      <c r="E245" s="48"/>
      <c r="AY245" s="52"/>
      <c r="AZ245" s="52"/>
      <c r="BB245" s="52"/>
      <c r="BC245" s="52"/>
      <c r="BD245" s="52"/>
    </row>
    <row r="246" spans="3:56" s="49" customFormat="1" ht="11.25">
      <c r="C246" s="48"/>
      <c r="D246" s="48"/>
      <c r="E246" s="48"/>
      <c r="AY246" s="52"/>
      <c r="AZ246" s="52"/>
      <c r="BB246" s="52"/>
      <c r="BC246" s="52"/>
      <c r="BD246" s="52"/>
    </row>
    <row r="247" spans="3:56" s="49" customFormat="1" ht="11.25">
      <c r="C247" s="48"/>
      <c r="D247" s="48"/>
      <c r="E247" s="48"/>
      <c r="AY247" s="52"/>
      <c r="AZ247" s="52"/>
      <c r="BB247" s="52"/>
      <c r="BC247" s="52"/>
      <c r="BD247" s="52"/>
    </row>
    <row r="248" spans="3:56" s="49" customFormat="1" ht="11.25">
      <c r="C248" s="48"/>
      <c r="D248" s="48"/>
      <c r="E248" s="48"/>
      <c r="AY248" s="52"/>
      <c r="AZ248" s="52"/>
      <c r="BB248" s="52"/>
      <c r="BC248" s="52"/>
      <c r="BD248" s="52"/>
    </row>
    <row r="249" spans="3:56" s="49" customFormat="1" ht="11.25">
      <c r="C249" s="48"/>
      <c r="D249" s="48"/>
      <c r="E249" s="48"/>
      <c r="AY249" s="52"/>
      <c r="AZ249" s="52"/>
      <c r="BB249" s="52"/>
      <c r="BC249" s="52"/>
      <c r="BD249" s="52"/>
    </row>
    <row r="250" spans="3:56" s="49" customFormat="1" ht="11.25">
      <c r="C250" s="48"/>
      <c r="D250" s="48"/>
      <c r="E250" s="48"/>
      <c r="AY250" s="52"/>
      <c r="AZ250" s="52"/>
      <c r="BB250" s="52"/>
      <c r="BC250" s="52"/>
      <c r="BD250" s="52"/>
    </row>
    <row r="251" spans="3:56" s="49" customFormat="1" ht="11.25">
      <c r="C251" s="48"/>
      <c r="D251" s="48"/>
      <c r="E251" s="48"/>
      <c r="AY251" s="52"/>
      <c r="AZ251" s="52"/>
      <c r="BB251" s="52"/>
      <c r="BC251" s="52"/>
      <c r="BD251" s="52"/>
    </row>
    <row r="252" spans="3:56" s="49" customFormat="1" ht="11.25">
      <c r="C252" s="48"/>
      <c r="D252" s="48"/>
      <c r="E252" s="48"/>
      <c r="AY252" s="52"/>
      <c r="AZ252" s="52"/>
      <c r="BB252" s="52"/>
      <c r="BC252" s="52"/>
      <c r="BD252" s="52"/>
    </row>
    <row r="253" spans="3:56" s="49" customFormat="1" ht="11.25">
      <c r="C253" s="48"/>
      <c r="D253" s="48"/>
      <c r="E253" s="48"/>
      <c r="AY253" s="52"/>
      <c r="AZ253" s="52"/>
      <c r="BB253" s="52"/>
      <c r="BC253" s="52"/>
      <c r="BD253" s="52"/>
    </row>
    <row r="254" spans="3:56" s="49" customFormat="1" ht="11.25">
      <c r="C254" s="48"/>
      <c r="D254" s="48"/>
      <c r="E254" s="48"/>
      <c r="AY254" s="52"/>
      <c r="AZ254" s="52"/>
      <c r="BB254" s="52"/>
      <c r="BC254" s="52"/>
      <c r="BD254" s="52"/>
    </row>
    <row r="255" spans="3:56" s="49" customFormat="1" ht="11.25">
      <c r="C255" s="48"/>
      <c r="D255" s="48"/>
      <c r="E255" s="48"/>
      <c r="AY255" s="52"/>
      <c r="AZ255" s="52"/>
      <c r="BB255" s="52"/>
      <c r="BC255" s="52"/>
      <c r="BD255" s="52"/>
    </row>
    <row r="256" spans="3:56" s="49" customFormat="1" ht="11.25">
      <c r="C256" s="48"/>
      <c r="D256" s="48"/>
      <c r="E256" s="48"/>
      <c r="AY256" s="52"/>
      <c r="AZ256" s="52"/>
      <c r="BB256" s="52"/>
      <c r="BC256" s="52"/>
      <c r="BD256" s="52"/>
    </row>
    <row r="257" spans="3:56" s="49" customFormat="1" ht="11.25">
      <c r="C257" s="48"/>
      <c r="D257" s="48"/>
      <c r="E257" s="48"/>
      <c r="AY257" s="52"/>
      <c r="AZ257" s="52"/>
      <c r="BB257" s="52"/>
      <c r="BC257" s="52"/>
      <c r="BD257" s="52"/>
    </row>
    <row r="258" spans="3:56" s="49" customFormat="1" ht="11.25">
      <c r="C258" s="48"/>
      <c r="D258" s="48"/>
      <c r="E258" s="48"/>
      <c r="AY258" s="52"/>
      <c r="AZ258" s="52"/>
      <c r="BB258" s="52"/>
      <c r="BC258" s="52"/>
      <c r="BD258" s="52"/>
    </row>
    <row r="259" spans="3:56" s="49" customFormat="1" ht="11.25">
      <c r="C259" s="48"/>
      <c r="D259" s="48"/>
      <c r="E259" s="48"/>
      <c r="AY259" s="52"/>
      <c r="AZ259" s="52"/>
      <c r="BB259" s="52"/>
      <c r="BC259" s="52"/>
      <c r="BD259" s="52"/>
    </row>
    <row r="260" spans="3:56" s="49" customFormat="1" ht="11.25">
      <c r="C260" s="48"/>
      <c r="D260" s="48"/>
      <c r="E260" s="48"/>
      <c r="AY260" s="52"/>
      <c r="AZ260" s="52"/>
      <c r="BB260" s="52"/>
      <c r="BC260" s="52"/>
      <c r="BD260" s="52"/>
    </row>
    <row r="261" spans="3:56" s="49" customFormat="1" ht="11.25">
      <c r="C261" s="48"/>
      <c r="D261" s="48"/>
      <c r="E261" s="48"/>
      <c r="AY261" s="52"/>
      <c r="AZ261" s="52"/>
      <c r="BB261" s="52"/>
      <c r="BC261" s="52"/>
      <c r="BD261" s="52"/>
    </row>
    <row r="262" spans="3:56" s="49" customFormat="1" ht="11.25">
      <c r="C262" s="48"/>
      <c r="D262" s="48"/>
      <c r="E262" s="48"/>
      <c r="AY262" s="52"/>
      <c r="AZ262" s="52"/>
      <c r="BB262" s="52"/>
      <c r="BC262" s="52"/>
      <c r="BD262" s="52"/>
    </row>
    <row r="263" spans="3:56" s="49" customFormat="1" ht="11.25">
      <c r="C263" s="48"/>
      <c r="D263" s="48"/>
      <c r="E263" s="48"/>
      <c r="AY263" s="52"/>
      <c r="AZ263" s="52"/>
      <c r="BB263" s="52"/>
      <c r="BC263" s="52"/>
      <c r="BD263" s="52"/>
    </row>
    <row r="264" spans="3:56" s="49" customFormat="1" ht="11.25">
      <c r="C264" s="48"/>
      <c r="D264" s="48"/>
      <c r="E264" s="48"/>
      <c r="AY264" s="52"/>
      <c r="AZ264" s="52"/>
      <c r="BB264" s="52"/>
      <c r="BC264" s="52"/>
      <c r="BD264" s="52"/>
    </row>
    <row r="265" spans="3:56" s="49" customFormat="1" ht="11.25">
      <c r="C265" s="48"/>
      <c r="D265" s="48"/>
      <c r="E265" s="48"/>
      <c r="AY265" s="52"/>
      <c r="AZ265" s="52"/>
      <c r="BB265" s="52"/>
      <c r="BC265" s="52"/>
      <c r="BD265" s="52"/>
    </row>
    <row r="266" spans="3:56" s="49" customFormat="1" ht="11.25">
      <c r="C266" s="48"/>
      <c r="D266" s="48"/>
      <c r="E266" s="48"/>
      <c r="AY266" s="52"/>
      <c r="AZ266" s="52"/>
      <c r="BB266" s="52"/>
      <c r="BC266" s="52"/>
      <c r="BD266" s="52"/>
    </row>
    <row r="267" spans="3:56" s="49" customFormat="1" ht="11.25">
      <c r="C267" s="48"/>
      <c r="D267" s="48"/>
      <c r="E267" s="48"/>
      <c r="AY267" s="52"/>
      <c r="AZ267" s="52"/>
      <c r="BB267" s="52"/>
      <c r="BC267" s="52"/>
      <c r="BD267" s="52"/>
    </row>
    <row r="268" spans="3:56" s="49" customFormat="1" ht="11.25">
      <c r="C268" s="48"/>
      <c r="D268" s="48"/>
      <c r="E268" s="48"/>
      <c r="AY268" s="52"/>
      <c r="AZ268" s="52"/>
      <c r="BB268" s="52"/>
      <c r="BC268" s="52"/>
      <c r="BD268" s="52"/>
    </row>
    <row r="269" spans="3:56" s="49" customFormat="1" ht="11.25">
      <c r="C269" s="48"/>
      <c r="D269" s="48"/>
      <c r="E269" s="48"/>
      <c r="AY269" s="52"/>
      <c r="AZ269" s="52"/>
      <c r="BB269" s="52"/>
      <c r="BC269" s="52"/>
      <c r="BD269" s="52"/>
    </row>
    <row r="270" spans="3:56" s="49" customFormat="1" ht="11.25">
      <c r="C270" s="48"/>
      <c r="D270" s="48"/>
      <c r="E270" s="48"/>
      <c r="AY270" s="52"/>
      <c r="AZ270" s="52"/>
      <c r="BB270" s="52"/>
      <c r="BC270" s="52"/>
      <c r="BD270" s="52"/>
    </row>
    <row r="271" spans="3:56" s="49" customFormat="1" ht="11.25">
      <c r="C271" s="48"/>
      <c r="D271" s="48"/>
      <c r="E271" s="48"/>
      <c r="AY271" s="52"/>
      <c r="AZ271" s="52"/>
      <c r="BB271" s="52"/>
      <c r="BC271" s="52"/>
      <c r="BD271" s="52"/>
    </row>
    <row r="272" spans="3:56" s="49" customFormat="1" ht="11.25">
      <c r="C272" s="48"/>
      <c r="D272" s="48"/>
      <c r="E272" s="48"/>
      <c r="AY272" s="52"/>
      <c r="AZ272" s="52"/>
      <c r="BB272" s="52"/>
      <c r="BC272" s="52"/>
      <c r="BD272" s="52"/>
    </row>
    <row r="273" spans="3:56" s="49" customFormat="1" ht="11.25">
      <c r="C273" s="48"/>
      <c r="D273" s="48"/>
      <c r="E273" s="48"/>
      <c r="AY273" s="52"/>
      <c r="AZ273" s="52"/>
      <c r="BB273" s="52"/>
      <c r="BC273" s="52"/>
      <c r="BD273" s="52"/>
    </row>
    <row r="274" spans="3:56" s="49" customFormat="1" ht="11.25">
      <c r="C274" s="48"/>
      <c r="D274" s="48"/>
      <c r="E274" s="48"/>
      <c r="AY274" s="52"/>
      <c r="AZ274" s="52"/>
      <c r="BB274" s="52"/>
      <c r="BC274" s="52"/>
      <c r="BD274" s="52"/>
    </row>
    <row r="275" spans="3:56" s="49" customFormat="1" ht="11.25">
      <c r="C275" s="48"/>
      <c r="D275" s="48"/>
      <c r="E275" s="48"/>
      <c r="AY275" s="52"/>
      <c r="AZ275" s="52"/>
      <c r="BB275" s="52"/>
      <c r="BC275" s="52"/>
      <c r="BD275" s="52"/>
    </row>
    <row r="276" spans="3:56" s="49" customFormat="1" ht="11.25">
      <c r="C276" s="48"/>
      <c r="D276" s="48"/>
      <c r="E276" s="48"/>
      <c r="AY276" s="52"/>
      <c r="AZ276" s="52"/>
      <c r="BB276" s="52"/>
      <c r="BC276" s="52"/>
      <c r="BD276" s="52"/>
    </row>
    <row r="277" spans="3:56" s="49" customFormat="1" ht="11.25">
      <c r="C277" s="48"/>
      <c r="D277" s="48"/>
      <c r="E277" s="48"/>
      <c r="AY277" s="52"/>
      <c r="AZ277" s="52"/>
      <c r="BB277" s="52"/>
      <c r="BC277" s="52"/>
      <c r="BD277" s="52"/>
    </row>
    <row r="278" spans="3:56" s="49" customFormat="1" ht="11.25">
      <c r="C278" s="48"/>
      <c r="D278" s="48"/>
      <c r="E278" s="48"/>
      <c r="AY278" s="52"/>
      <c r="AZ278" s="52"/>
      <c r="BB278" s="52"/>
      <c r="BC278" s="52"/>
      <c r="BD278" s="52"/>
    </row>
    <row r="279" spans="3:56" s="49" customFormat="1" ht="11.25">
      <c r="C279" s="48"/>
      <c r="D279" s="48"/>
      <c r="E279" s="48"/>
      <c r="AY279" s="52"/>
      <c r="AZ279" s="52"/>
      <c r="BB279" s="52"/>
      <c r="BC279" s="52"/>
      <c r="BD279" s="52"/>
    </row>
    <row r="280" spans="3:56" s="49" customFormat="1" ht="11.25">
      <c r="C280" s="48"/>
      <c r="D280" s="48"/>
      <c r="E280" s="48"/>
      <c r="AY280" s="52"/>
      <c r="AZ280" s="52"/>
      <c r="BB280" s="52"/>
      <c r="BC280" s="52"/>
      <c r="BD280" s="52"/>
    </row>
    <row r="281" spans="3:56" s="49" customFormat="1" ht="11.25">
      <c r="C281" s="48"/>
      <c r="D281" s="48"/>
      <c r="E281" s="48"/>
      <c r="AY281" s="52"/>
      <c r="AZ281" s="52"/>
      <c r="BB281" s="52"/>
      <c r="BC281" s="52"/>
      <c r="BD281" s="52"/>
    </row>
    <row r="282" spans="3:56" s="49" customFormat="1" ht="11.25">
      <c r="C282" s="48"/>
      <c r="D282" s="48"/>
      <c r="E282" s="48"/>
      <c r="AY282" s="52"/>
      <c r="AZ282" s="52"/>
      <c r="BB282" s="52"/>
      <c r="BC282" s="52"/>
      <c r="BD282" s="52"/>
    </row>
    <row r="283" spans="3:56" s="49" customFormat="1" ht="11.25">
      <c r="C283" s="48"/>
      <c r="D283" s="48"/>
      <c r="E283" s="48"/>
      <c r="AY283" s="52"/>
      <c r="AZ283" s="52"/>
      <c r="BB283" s="52"/>
      <c r="BC283" s="52"/>
      <c r="BD283" s="52"/>
    </row>
    <row r="284" spans="3:56" s="49" customFormat="1" ht="11.25">
      <c r="C284" s="48"/>
      <c r="D284" s="48"/>
      <c r="E284" s="48"/>
      <c r="AY284" s="52"/>
      <c r="AZ284" s="52"/>
      <c r="BB284" s="52"/>
      <c r="BC284" s="52"/>
      <c r="BD284" s="52"/>
    </row>
    <row r="285" spans="3:56" s="49" customFormat="1" ht="11.25">
      <c r="C285" s="48"/>
      <c r="D285" s="48"/>
      <c r="E285" s="48"/>
      <c r="AY285" s="52"/>
      <c r="AZ285" s="52"/>
      <c r="BB285" s="52"/>
      <c r="BC285" s="52"/>
      <c r="BD285" s="52"/>
    </row>
    <row r="286" spans="3:56" s="49" customFormat="1" ht="11.25">
      <c r="C286" s="48"/>
      <c r="D286" s="48"/>
      <c r="E286" s="48"/>
      <c r="AY286" s="52"/>
      <c r="AZ286" s="52"/>
      <c r="BB286" s="52"/>
      <c r="BC286" s="52"/>
      <c r="BD286" s="52"/>
    </row>
    <row r="287" spans="3:56" s="49" customFormat="1" ht="11.25">
      <c r="C287" s="48"/>
      <c r="D287" s="48"/>
      <c r="E287" s="48"/>
      <c r="AY287" s="52"/>
      <c r="AZ287" s="52"/>
      <c r="BB287" s="52"/>
      <c r="BC287" s="52"/>
      <c r="BD287" s="52"/>
    </row>
    <row r="288" spans="3:56" s="49" customFormat="1" ht="11.25">
      <c r="C288" s="48"/>
      <c r="D288" s="48"/>
      <c r="E288" s="48"/>
      <c r="AY288" s="52"/>
      <c r="AZ288" s="52"/>
      <c r="BB288" s="52"/>
      <c r="BC288" s="52"/>
      <c r="BD288" s="52"/>
    </row>
    <row r="289" spans="3:56" s="49" customFormat="1" ht="11.25">
      <c r="C289" s="48"/>
      <c r="D289" s="48"/>
      <c r="E289" s="48"/>
      <c r="AY289" s="52"/>
      <c r="AZ289" s="52"/>
      <c r="BB289" s="52"/>
      <c r="BC289" s="52"/>
      <c r="BD289" s="52"/>
    </row>
    <row r="290" spans="3:56" s="49" customFormat="1" ht="11.25">
      <c r="C290" s="48"/>
      <c r="D290" s="48"/>
      <c r="E290" s="48"/>
      <c r="AY290" s="52"/>
      <c r="AZ290" s="52"/>
      <c r="BB290" s="52"/>
      <c r="BC290" s="52"/>
      <c r="BD290" s="52"/>
    </row>
    <row r="291" spans="3:56" s="49" customFormat="1" ht="11.25">
      <c r="C291" s="48"/>
      <c r="D291" s="48"/>
      <c r="E291" s="48"/>
      <c r="AY291" s="52"/>
      <c r="AZ291" s="52"/>
      <c r="BB291" s="52"/>
      <c r="BC291" s="52"/>
      <c r="BD291" s="52"/>
    </row>
    <row r="292" spans="3:56" s="49" customFormat="1" ht="11.25">
      <c r="C292" s="48"/>
      <c r="D292" s="48"/>
      <c r="E292" s="48"/>
      <c r="AY292" s="52"/>
      <c r="AZ292" s="52"/>
      <c r="BB292" s="52"/>
      <c r="BC292" s="52"/>
      <c r="BD292" s="52"/>
    </row>
    <row r="293" spans="3:56" s="49" customFormat="1" ht="11.25">
      <c r="C293" s="48"/>
      <c r="D293" s="48"/>
      <c r="E293" s="48"/>
      <c r="AY293" s="52"/>
      <c r="AZ293" s="52"/>
      <c r="BB293" s="52"/>
      <c r="BC293" s="52"/>
      <c r="BD293" s="52"/>
    </row>
    <row r="294" spans="3:56" s="49" customFormat="1" ht="11.25">
      <c r="C294" s="48"/>
      <c r="D294" s="48"/>
      <c r="E294" s="48"/>
      <c r="AY294" s="52"/>
      <c r="AZ294" s="52"/>
      <c r="BB294" s="52"/>
      <c r="BC294" s="52"/>
      <c r="BD294" s="52"/>
    </row>
    <row r="295" spans="3:56" s="49" customFormat="1" ht="11.25">
      <c r="C295" s="48"/>
      <c r="D295" s="48"/>
      <c r="E295" s="48"/>
      <c r="AY295" s="52"/>
      <c r="AZ295" s="52"/>
      <c r="BB295" s="52"/>
      <c r="BC295" s="52"/>
      <c r="BD295" s="52"/>
    </row>
    <row r="296" spans="3:56" s="49" customFormat="1" ht="11.25">
      <c r="C296" s="48"/>
      <c r="D296" s="48"/>
      <c r="E296" s="48"/>
      <c r="AY296" s="52"/>
      <c r="AZ296" s="52"/>
      <c r="BB296" s="52"/>
      <c r="BC296" s="52"/>
      <c r="BD296" s="52"/>
    </row>
    <row r="297" spans="3:56" s="49" customFormat="1" ht="11.25">
      <c r="C297" s="48"/>
      <c r="D297" s="48"/>
      <c r="E297" s="48"/>
      <c r="AY297" s="52"/>
      <c r="AZ297" s="52"/>
      <c r="BB297" s="52"/>
      <c r="BC297" s="52"/>
      <c r="BD297" s="52"/>
    </row>
    <row r="298" spans="3:5" ht="12.75">
      <c r="C298" s="48"/>
      <c r="D298" s="48"/>
      <c r="E298" s="48"/>
    </row>
    <row r="299" spans="3:5" ht="12.75">
      <c r="C299" s="48"/>
      <c r="D299" s="48"/>
      <c r="E299" s="48"/>
    </row>
    <row r="300" spans="3:5" ht="12.75">
      <c r="C300" s="48"/>
      <c r="D300" s="48"/>
      <c r="E300" s="48"/>
    </row>
    <row r="301" spans="3:5" ht="12.75">
      <c r="C301" s="48"/>
      <c r="D301" s="48"/>
      <c r="E301" s="48"/>
    </row>
    <row r="302" spans="3:5" ht="12.75">
      <c r="C302" s="48"/>
      <c r="D302" s="48"/>
      <c r="E302" s="48"/>
    </row>
    <row r="303" spans="3:5" ht="12.75">
      <c r="C303" s="48"/>
      <c r="D303" s="48"/>
      <c r="E303" s="48"/>
    </row>
    <row r="304" spans="3:5" ht="12.75">
      <c r="C304" s="48"/>
      <c r="D304" s="48"/>
      <c r="E304" s="48"/>
    </row>
    <row r="305" spans="3:5" ht="12.75">
      <c r="C305" s="48"/>
      <c r="D305" s="48"/>
      <c r="E305" s="48"/>
    </row>
    <row r="306" spans="3:5" ht="12.75">
      <c r="C306" s="48"/>
      <c r="D306" s="48"/>
      <c r="E306" s="48"/>
    </row>
    <row r="307" spans="3:5" ht="12.75">
      <c r="C307" s="48"/>
      <c r="D307" s="48"/>
      <c r="E307" s="48"/>
    </row>
    <row r="308" spans="3:5" ht="12.75">
      <c r="C308" s="48"/>
      <c r="D308" s="48"/>
      <c r="E308" s="48"/>
    </row>
    <row r="309" spans="3:5" ht="12.75">
      <c r="C309" s="48"/>
      <c r="D309" s="48"/>
      <c r="E309" s="48"/>
    </row>
    <row r="310" spans="3:5" ht="12.75">
      <c r="C310" s="48"/>
      <c r="D310" s="48"/>
      <c r="E310" s="48"/>
    </row>
    <row r="311" spans="3:5" ht="12.75">
      <c r="C311" s="48"/>
      <c r="D311" s="48"/>
      <c r="E311" s="48"/>
    </row>
    <row r="312" spans="3:5" ht="12.75">
      <c r="C312" s="48"/>
      <c r="D312" s="48"/>
      <c r="E312" s="48"/>
    </row>
    <row r="313" spans="3:5" ht="12.75">
      <c r="C313" s="48"/>
      <c r="D313" s="48"/>
      <c r="E313" s="48"/>
    </row>
    <row r="314" spans="3:5" ht="12.75">
      <c r="C314" s="48"/>
      <c r="D314" s="48"/>
      <c r="E314" s="48"/>
    </row>
    <row r="315" spans="3:5" ht="12.75">
      <c r="C315" s="48"/>
      <c r="D315" s="48"/>
      <c r="E315" s="48"/>
    </row>
    <row r="316" spans="3:5" ht="12.75">
      <c r="C316" s="48"/>
      <c r="D316" s="48"/>
      <c r="E316" s="48"/>
    </row>
    <row r="317" spans="3:5" ht="12.75">
      <c r="C317" s="48"/>
      <c r="D317" s="48"/>
      <c r="E317" s="48"/>
    </row>
    <row r="318" spans="3:5" ht="12.75">
      <c r="C318" s="48"/>
      <c r="D318" s="48"/>
      <c r="E318" s="48"/>
    </row>
    <row r="319" spans="3:5" ht="12.75">
      <c r="C319" s="48"/>
      <c r="D319" s="48"/>
      <c r="E319" s="48"/>
    </row>
    <row r="320" spans="3:5" ht="12.75">
      <c r="C320" s="48"/>
      <c r="D320" s="48"/>
      <c r="E320" s="48"/>
    </row>
    <row r="321" spans="3:5" ht="12.75">
      <c r="C321" s="48"/>
      <c r="D321" s="48"/>
      <c r="E321" s="48"/>
    </row>
    <row r="322" spans="3:5" ht="12.75">
      <c r="C322" s="48"/>
      <c r="D322" s="48"/>
      <c r="E322" s="48"/>
    </row>
    <row r="323" spans="3:5" ht="12.75">
      <c r="C323" s="48"/>
      <c r="D323" s="48"/>
      <c r="E323" s="48"/>
    </row>
    <row r="324" spans="3:5" ht="12.75">
      <c r="C324" s="48"/>
      <c r="D324" s="48"/>
      <c r="E324" s="48"/>
    </row>
    <row r="325" spans="3:5" ht="12.75">
      <c r="C325" s="48"/>
      <c r="D325" s="48"/>
      <c r="E325" s="48"/>
    </row>
    <row r="326" spans="3:5" ht="12.75">
      <c r="C326" s="48"/>
      <c r="D326" s="48"/>
      <c r="E326" s="48"/>
    </row>
    <row r="327" spans="3:5" ht="12.75">
      <c r="C327" s="48"/>
      <c r="D327" s="48"/>
      <c r="E327" s="48"/>
    </row>
    <row r="328" spans="3:5" ht="12.75">
      <c r="C328" s="48"/>
      <c r="D328" s="48"/>
      <c r="E328" s="48"/>
    </row>
    <row r="329" spans="3:5" ht="12.75">
      <c r="C329" s="48"/>
      <c r="D329" s="48"/>
      <c r="E329" s="48"/>
    </row>
    <row r="330" spans="3:5" ht="12.75">
      <c r="C330" s="48"/>
      <c r="D330" s="48"/>
      <c r="E330" s="48"/>
    </row>
    <row r="331" spans="3:5" ht="12.75">
      <c r="C331" s="48"/>
      <c r="D331" s="48"/>
      <c r="E331" s="48"/>
    </row>
    <row r="332" spans="3:5" ht="12.75">
      <c r="C332" s="48"/>
      <c r="D332" s="48"/>
      <c r="E332" s="48"/>
    </row>
    <row r="333" spans="3:5" ht="12.75">
      <c r="C333" s="48"/>
      <c r="D333" s="48"/>
      <c r="E333" s="48"/>
    </row>
    <row r="334" spans="3:5" ht="12.75">
      <c r="C334" s="48"/>
      <c r="D334" s="48"/>
      <c r="E334" s="48"/>
    </row>
    <row r="335" spans="3:5" ht="12.75">
      <c r="C335" s="48"/>
      <c r="D335" s="48"/>
      <c r="E335" s="48"/>
    </row>
    <row r="336" spans="3:5" ht="12.75">
      <c r="C336" s="48"/>
      <c r="D336" s="48"/>
      <c r="E336" s="48"/>
    </row>
    <row r="337" spans="3:5" ht="12.75">
      <c r="C337" s="48"/>
      <c r="D337" s="48"/>
      <c r="E337" s="48"/>
    </row>
    <row r="338" spans="3:5" ht="12.75">
      <c r="C338" s="48"/>
      <c r="D338" s="48"/>
      <c r="E338" s="48"/>
    </row>
  </sheetData>
  <sheetProtection sheet="1" objects="1" scenarios="1"/>
  <mergeCells count="47">
    <mergeCell ref="S2:S4"/>
    <mergeCell ref="AA2:AA4"/>
    <mergeCell ref="Y2:Y4"/>
    <mergeCell ref="V2:V4"/>
    <mergeCell ref="X2:X4"/>
    <mergeCell ref="T2:T4"/>
    <mergeCell ref="U2:U4"/>
    <mergeCell ref="W2:W4"/>
    <mergeCell ref="C2:G2"/>
    <mergeCell ref="N2:N4"/>
    <mergeCell ref="R2:R4"/>
    <mergeCell ref="P2:P4"/>
    <mergeCell ref="L2:L4"/>
    <mergeCell ref="D3:F3"/>
    <mergeCell ref="H2:I3"/>
    <mergeCell ref="J2:J4"/>
    <mergeCell ref="K2:K4"/>
    <mergeCell ref="M2:M4"/>
    <mergeCell ref="BM4:BN4"/>
    <mergeCell ref="BA3:BN3"/>
    <mergeCell ref="AJ2:AJ4"/>
    <mergeCell ref="AB2:AB4"/>
    <mergeCell ref="AI2:AI4"/>
    <mergeCell ref="AN2:AN4"/>
    <mergeCell ref="AG2:AG4"/>
    <mergeCell ref="AH2:AH4"/>
    <mergeCell ref="AD2:AD4"/>
    <mergeCell ref="AM2:AM4"/>
    <mergeCell ref="BG24:BH24"/>
    <mergeCell ref="BG5:BK5"/>
    <mergeCell ref="Z2:Z4"/>
    <mergeCell ref="AO2:AO4"/>
    <mergeCell ref="AK2:AK4"/>
    <mergeCell ref="AL2:AL4"/>
    <mergeCell ref="AF2:AF4"/>
    <mergeCell ref="AE2:AE4"/>
    <mergeCell ref="AC2:AC4"/>
    <mergeCell ref="I26:AA26"/>
    <mergeCell ref="O2:O4"/>
    <mergeCell ref="AH30:AM30"/>
    <mergeCell ref="AH31:AM31"/>
    <mergeCell ref="N29:U29"/>
    <mergeCell ref="N31:T31"/>
    <mergeCell ref="X30:AD30"/>
    <mergeCell ref="X31:AD31"/>
    <mergeCell ref="N30:T30"/>
    <mergeCell ref="Q2:Q4"/>
  </mergeCells>
  <conditionalFormatting sqref="H6:H25">
    <cfRule type="expression" priority="1" dxfId="3" stopIfTrue="1">
      <formula>$BB6&lt;$BE6</formula>
    </cfRule>
  </conditionalFormatting>
  <conditionalFormatting sqref="G6:G25">
    <cfRule type="expression" priority="2" dxfId="7" stopIfTrue="1">
      <formula>BE6=0</formula>
    </cfRule>
    <cfRule type="expression" priority="3" dxfId="4" stopIfTrue="1">
      <formula>BC6="Zu Jung"</formula>
    </cfRule>
    <cfRule type="expression" priority="4" dxfId="4" stopIfTrue="1">
      <formula>BD6="Zu Jung"</formula>
    </cfRule>
  </conditionalFormatting>
  <conditionalFormatting sqref="J6:AF25">
    <cfRule type="cellIs" priority="5" dxfId="9" operator="equal" stopIfTrue="1">
      <formula>"X"</formula>
    </cfRule>
    <cfRule type="cellIs" priority="6" dxfId="8" operator="between" stopIfTrue="1">
      <formula>1</formula>
      <formula>5</formula>
    </cfRule>
    <cfRule type="cellIs" priority="7" dxfId="7" operator="notEqual" stopIfTrue="1">
      <formula>$I6</formula>
    </cfRule>
  </conditionalFormatting>
  <conditionalFormatting sqref="AJ6:AJ25">
    <cfRule type="expression" priority="8" dxfId="8" stopIfTrue="1">
      <formula>OR($AJ6&lt;($AG6*3),COUNTIF($J6:$AC6,1)&gt;0)</formula>
    </cfRule>
  </conditionalFormatting>
  <conditionalFormatting sqref="AK6:AK25">
    <cfRule type="cellIs" priority="9" dxfId="9" operator="equal" stopIfTrue="1">
      <formula>"X"</formula>
    </cfRule>
    <cfRule type="expression" priority="10" dxfId="8" stopIfTrue="1">
      <formula>OR($AK6&lt;($AG6*3))</formula>
    </cfRule>
    <cfRule type="cellIs" priority="11" dxfId="7" operator="notEqual" stopIfTrue="1">
      <formula>$I6</formula>
    </cfRule>
  </conditionalFormatting>
  <conditionalFormatting sqref="AL6:AL25">
    <cfRule type="cellIs" priority="12" dxfId="9" operator="equal" stopIfTrue="1">
      <formula>"X"</formula>
    </cfRule>
    <cfRule type="expression" priority="13" dxfId="8" stopIfTrue="1">
      <formula>OR($AL6&lt;($AG6*3))</formula>
    </cfRule>
    <cfRule type="cellIs" priority="14" dxfId="7" operator="notEqual" stopIfTrue="1">
      <formula>$I6</formula>
    </cfRule>
  </conditionalFormatting>
  <conditionalFormatting sqref="I6:I25">
    <cfRule type="expression" priority="15" dxfId="4" stopIfTrue="1">
      <formula>AND(BC6="Zu Jung",BN$15&gt;=5)</formula>
    </cfRule>
    <cfRule type="expression" priority="16" dxfId="4" stopIfTrue="1">
      <formula>AND(BD6="Zu Jung",BN$16&gt;=6)</formula>
    </cfRule>
    <cfRule type="expression" priority="17" dxfId="3" stopIfTrue="1">
      <formula>BB6&lt;BE6</formula>
    </cfRule>
  </conditionalFormatting>
  <conditionalFormatting sqref="AO6:AO25">
    <cfRule type="cellIs" priority="18" dxfId="44" operator="equal" stopIfTrue="1">
      <formula>"Vollprüfung?"</formula>
    </cfRule>
  </conditionalFormatting>
  <conditionalFormatting sqref="AI6:AI25">
    <cfRule type="expression" priority="19" dxfId="2" stopIfTrue="1">
      <formula>$BI$10="Dan"</formula>
    </cfRule>
  </conditionalFormatting>
  <conditionalFormatting sqref="AM6:AM25">
    <cfRule type="expression" priority="20" dxfId="1" stopIfTrue="1">
      <formula>$BI$10="Dan"</formula>
    </cfRule>
    <cfRule type="expression" priority="21" dxfId="0" stopIfTrue="1">
      <formula>OR($AM6&lt;($AG6*3*$AH6),COUNTIF($J6:$AC6,1)&gt;0)</formula>
    </cfRule>
  </conditionalFormatting>
  <dataValidations count="15">
    <dataValidation type="list" showDropDown="1" showErrorMessage="1" errorTitle="Eingabefehler" error="Es können nur folgende Werte&#10;eingegeben werden: 1,2,3,4,5,X,&quot; &quot;.&#10;&#10;Sollte aus versehen ein Feld mit einem &quot;X&quot;&#10;überschrieben worden sein, &#10;dann kann es mit der Rückschritt-Taste&#10;wieder hergestellt werden." sqref="J6:AB25">
      <formula1>$BK$6:$BK$12</formula1>
    </dataValidation>
    <dataValidation type="whole" allowBlank="1" showInputMessage="1" showErrorMessage="1" promptTitle="Punktezahl" prompt="Bitte die erreichte Punktezahl der weiteren Prüfer manuell eintragen" errorTitle="Punktezahl" error="Es können zwischen 0 und max. 90 Punkte eingetragen werden" sqref="AK6:AL25">
      <formula1>0</formula1>
      <formula2>90</formula2>
    </dataValidation>
    <dataValidation operator="greaterThan" allowBlank="1" showInputMessage="1" prompt="Bitte geben Sie den Vornamen an" sqref="D6:D25"/>
    <dataValidation type="list" allowBlank="1" showInputMessage="1" prompt="Bitte übernehmen Sie den veranstaltenden Verein oder tragen eine andere Vereins-zugehörigkeit des Prüflings ein." sqref="F6:F25">
      <formula1>$BI$6:$BI$7</formula1>
    </dataValidation>
    <dataValidation type="list" allowBlank="1" showInputMessage="1" showErrorMessage="1" promptTitle="m/w:" prompt="Bitte auswählen:&#10;&quot;m&quot; für männlich&#10;&quot;w&quot; für weiblich" errorTitle="Hinweis" error="Bitte nur Listeneinträge wählen" sqref="E6:E25">
      <formula1>$BJ$6:$BJ$8</formula1>
    </dataValidation>
    <dataValidation type="list" promptTitle="m/w:" prompt="Bitte auswählen:&#10;&quot;m&quot; für männlich&#10;&quot;w&quot; für weiblich" errorTitle="Hinweis" error="Bitte nur Listeneinträge wählen" sqref="E5">
      <formula1>" "</formula1>
    </dataValidation>
    <dataValidation type="custom" allowBlank="1" showInputMessage="1" showErrorMessage="1" promptTitle="Zwischengürtelprüfung" prompt="Handelt es sich um eine Zwischengürtelprüfung, dann ein kleines &quot;x&quot; eintragen." errorTitle="Prüfungsart" error="Handelt es sich um eine Zwischengürtelprüfung?&#10;Bitte Prüfen Sie, ob Sie auch ein &#10;kleines 'x' eingetragen haben. " sqref="B6:B25">
      <formula1>EXACT(B6,"x")</formula1>
    </dataValidation>
    <dataValidation type="date" operator="lessThan" allowBlank="1" showInputMessage="1" showErrorMessage="1" promptTitle="Datum (siehe Pass)" prompt="Das Datum bitte in folgendem Format eintragen:&#10;TT.MM.JJ oder TT.MM.JJJJ" errorTitle="Bitte das Datum überprüfen" error="- Ist das wirklich das korrekte Datum ?&#10; &#10;- Das Datum darf nicht in der Zukunft liegen.&#10; " sqref="H6:H25">
      <formula1>TODAY()</formula1>
    </dataValidation>
    <dataValidation type="date" operator="lessThan" allowBlank="1" showInputMessage="1" showErrorMessage="1" promptTitle="Geburtsdatum" prompt="Geburtsdatum bitte in folgendem Format eintragen:&#10;TT.MM.JJ oder TT.MM.JJJJ" errorTitle="Bitte das Geburtsdatum prüfen" error="Ist das wirklich das korrekte Geburtsdatum?&#10; &#10;Das Datum darf auch nicht in der Zukunft liegen.&#10; " sqref="G6:G25">
      <formula1>TODAY()</formula1>
    </dataValidation>
    <dataValidation type="list" showDropDown="1" showInputMessage="1" showErrorMessage="1" promptTitle="Prüfungsergebnis" prompt="Hier kann ggf., je nach Punktevergabe der weiteren Prüfer, das Prüfungsergebnis geändert werden.&#10;&#10;Es kann nur &quot;Ja&quot; oder &quot;Nein&quot; eingetragen werden." errorTitle="Prüfungsergebnis" error="Bitte nur &quot;Ja&quot; oder &quot;Nein&quot; eintragen.&#10;Groß- und Kleinschreibung beachten." sqref="AN6:AN25">
      <formula1>"Ja,Nein"</formula1>
    </dataValidation>
    <dataValidation type="list" showDropDown="1" showInputMessage="1" showErrorMessage="1" promptTitle="Hinweis zu Lehrgangsnachweis" prompt="Ab dem 3. Kyu ist mindestens 1 Landeslehrgang erforderlich.&#10;Sollte ein Nachweis erforderlich sein und dieser auch vorliegen, dann ein &quot;J&quot; für &quot;Ja&quot;, ansonsten ein &quot;N&quot; für &quot;Nein&quot; eintragen." errorTitle="             Ja oder Nein ??? " error="Bitte ein &quot;J&quot; für &quot;Ja&quot; &#10;oder ein &quot;N&quot; für&quot;Nein&quot; eintragen.&#10;Auf Groß- und Kleinschreibung achten." sqref="AC6:AC25">
      <formula1>"J,N,X,"""""</formula1>
    </dataValidation>
    <dataValidation type="list" showDropDown="1" showInputMessage="1" showErrorMessage="1" promptTitle="Nachweis nur für DAN-Prüflinge" prompt="Sollte ein Nachweis erforderlich sein &#10;und dieser auch vorliegen, &#10;dann ein &quot;J&quot; für &quot;Ja&quot; &#10;ansonsten ein &quot;N&quot; für &quot;Nein&quot; eintragen" errorTitle="             Erste Hilfe ?" error="Bitte ein &quot;J&quot; für &quot;Ja&quot; &#10;oder ein &quot;N&quot; für&quot;Nein&quot; eintragen" sqref="AE6:AE25">
      <formula1>"J,N,X,"""""</formula1>
    </dataValidation>
    <dataValidation type="list" showDropDown="1" showInputMessage="1" showErrorMessage="1" promptTitle="Hinweis zu Lehreinweisung" prompt="Regelung durch den Landesverband" errorTitle="             Lizenznachweis ? " error="Bitte ein &quot;J&quot; für &quot;Ja&quot; &#10;oder ein &quot;N&quot; für&quot;Nein&quot; eintragen.&#10;Auf Groß- und Kleinschreibung achten." sqref="AD6:AD25">
      <formula1>"J,N,X,"""""</formula1>
    </dataValidation>
    <dataValidation allowBlank="1" showInputMessage="1" showErrorMessage="1" promptTitle="Nachweis nur für DAN-Prüflinge" prompt="Sollte ein Nachweis erforderlich sein und dieser auch vorliegen, dann ein großes &quot;J&quot; für &quot;Ja&quot; ansonsten ein großes &quot;N&quot; für &quot;Nein&quot; eintragen." sqref="AF6:AF25"/>
    <dataValidation type="list" allowBlank="1" showInputMessage="1" showErrorMessage="1" promptTitle="Derzeitige Graduierung" prompt="Bitte die derzeitige Graduierung aus der Liste wählen.&#10;&#10;A c h t u n g :&#10;Nachträgliche Änderungen führen zu Fehlern!" errorTitle="Derzeitige Graduierung" error=" &#10;Der vorgenommene Eintrag ist für&#10;diese Prüfung nicht vorgesehen.&#10;&#10;Bitte wählen Sie die&#10;derzeitige Graduierung aus der Liste.&#10;" sqref="I6:I25">
      <formula1>$BG$6:$BG$16</formula1>
    </dataValidation>
  </dataValidations>
  <printOptions horizontalCentered="1" verticalCentered="1"/>
  <pageMargins left="0.11811023622047245" right="0.11811023622047245" top="0.31496062992125984" bottom="0" header="0" footer="0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CH338"/>
  <sheetViews>
    <sheetView showGridLines="0" showRowColHeaders="0" zoomScale="85" zoomScaleNormal="85" zoomScaleSheetLayoutView="100" zoomScalePageLayoutView="0" workbookViewId="0" topLeftCell="A1">
      <selection activeCell="AM6" sqref="AM6:AM25"/>
    </sheetView>
  </sheetViews>
  <sheetFormatPr defaultColWidth="11.421875" defaultRowHeight="12.75"/>
  <cols>
    <col min="1" max="1" width="3.00390625" style="87" customWidth="1"/>
    <col min="2" max="2" width="3.00390625" style="87" hidden="1" customWidth="1"/>
    <col min="3" max="3" width="11.28125" style="87" customWidth="1"/>
    <col min="4" max="4" width="8.00390625" style="87" customWidth="1"/>
    <col min="5" max="5" width="2.28125" style="87" customWidth="1"/>
    <col min="6" max="6" width="14.28125" style="87" customWidth="1"/>
    <col min="7" max="8" width="7.7109375" style="87" customWidth="1"/>
    <col min="9" max="9" width="6.140625" style="87" customWidth="1"/>
    <col min="10" max="32" width="2.7109375" style="87" customWidth="1"/>
    <col min="33" max="33" width="3.421875" style="87" customWidth="1"/>
    <col min="34" max="34" width="2.7109375" style="87" customWidth="1"/>
    <col min="35" max="35" width="4.140625" style="87" customWidth="1"/>
    <col min="36" max="38" width="3.421875" style="87" customWidth="1"/>
    <col min="39" max="39" width="4.140625" style="87" customWidth="1"/>
    <col min="40" max="40" width="4.28125" style="87" customWidth="1"/>
    <col min="41" max="41" width="6.7109375" style="87" customWidth="1"/>
    <col min="42" max="42" width="25.57421875" style="49" customWidth="1"/>
    <col min="43" max="46" width="25.57421875" style="92" customWidth="1"/>
    <col min="47" max="48" width="25.57421875" style="162" customWidth="1"/>
    <col min="49" max="50" width="25.57421875" style="49" customWidth="1"/>
    <col min="51" max="51" width="25.57421875" style="52" customWidth="1"/>
    <col min="52" max="52" width="9.8515625" style="52" customWidth="1"/>
    <col min="53" max="53" width="7.28125" style="162" customWidth="1"/>
    <col min="54" max="56" width="7.28125" style="52" customWidth="1"/>
    <col min="57" max="66" width="7.28125" style="86" customWidth="1"/>
    <col min="67" max="67" width="4.57421875" style="86" customWidth="1"/>
    <col min="68" max="86" width="11.421875" style="86" customWidth="1"/>
    <col min="87" max="16384" width="11.421875" style="87" customWidth="1"/>
  </cols>
  <sheetData>
    <row r="1" spans="1:72" ht="19.5" customHeight="1" thickBot="1">
      <c r="A1" s="94"/>
      <c r="B1" s="95" t="s">
        <v>114</v>
      </c>
      <c r="C1" s="95"/>
      <c r="D1" s="95"/>
      <c r="E1" s="95"/>
      <c r="F1" s="95"/>
      <c r="G1" s="95" t="s">
        <v>127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6"/>
      <c r="AP1" s="47"/>
      <c r="AQ1" s="77"/>
      <c r="AR1" s="77"/>
      <c r="AS1" s="77"/>
      <c r="AT1" s="77"/>
      <c r="AU1" s="78"/>
      <c r="AV1" s="78"/>
      <c r="AW1" s="47"/>
      <c r="AX1" s="47"/>
      <c r="AY1" s="79"/>
      <c r="AZ1" s="82"/>
      <c r="BA1" s="80"/>
      <c r="BB1" s="81"/>
      <c r="BC1" s="81"/>
      <c r="BD1" s="82"/>
      <c r="BE1" s="82"/>
      <c r="BF1" s="82"/>
      <c r="BG1" s="83"/>
      <c r="BH1" s="82"/>
      <c r="BI1" s="84"/>
      <c r="BJ1" s="83"/>
      <c r="BK1" s="83"/>
      <c r="BL1" s="81"/>
      <c r="BM1" s="81"/>
      <c r="BN1" s="81"/>
      <c r="BO1" s="81"/>
      <c r="BP1" s="85"/>
      <c r="BQ1" s="85"/>
      <c r="BR1" s="85"/>
      <c r="BS1" s="85"/>
      <c r="BT1" s="85"/>
    </row>
    <row r="2" spans="1:86" s="88" customFormat="1" ht="35.25" customHeight="1">
      <c r="A2" s="97"/>
      <c r="B2" s="98"/>
      <c r="C2" s="275">
        <f>IF(Deckblatt!R11="","","Prüfung durch "&amp;Deckblatt!R11)</f>
      </c>
      <c r="D2" s="275"/>
      <c r="E2" s="275"/>
      <c r="F2" s="275"/>
      <c r="G2" s="276"/>
      <c r="H2" s="278" t="s">
        <v>91</v>
      </c>
      <c r="I2" s="279"/>
      <c r="J2" s="282" t="s">
        <v>26</v>
      </c>
      <c r="K2" s="251" t="s">
        <v>27</v>
      </c>
      <c r="L2" s="242" t="s">
        <v>29</v>
      </c>
      <c r="M2" s="242" t="s">
        <v>28</v>
      </c>
      <c r="N2" s="242" t="s">
        <v>30</v>
      </c>
      <c r="O2" s="242" t="s">
        <v>31</v>
      </c>
      <c r="P2" s="242" t="s">
        <v>109</v>
      </c>
      <c r="Q2" s="242" t="s">
        <v>34</v>
      </c>
      <c r="R2" s="242" t="s">
        <v>32</v>
      </c>
      <c r="S2" s="242" t="s">
        <v>33</v>
      </c>
      <c r="T2" s="251" t="s">
        <v>110</v>
      </c>
      <c r="U2" s="251" t="s">
        <v>111</v>
      </c>
      <c r="V2" s="285" t="s">
        <v>35</v>
      </c>
      <c r="W2" s="242" t="s">
        <v>36</v>
      </c>
      <c r="X2" s="251" t="s">
        <v>37</v>
      </c>
      <c r="Y2" s="251" t="s">
        <v>38</v>
      </c>
      <c r="Z2" s="251" t="s">
        <v>39</v>
      </c>
      <c r="AA2" s="251" t="s">
        <v>112</v>
      </c>
      <c r="AB2" s="257" t="s">
        <v>113</v>
      </c>
      <c r="AC2" s="287" t="s">
        <v>134</v>
      </c>
      <c r="AD2" s="261" t="s">
        <v>135</v>
      </c>
      <c r="AE2" s="261" t="s">
        <v>136</v>
      </c>
      <c r="AF2" s="260" t="s">
        <v>137</v>
      </c>
      <c r="AG2" s="269" t="s">
        <v>40</v>
      </c>
      <c r="AH2" s="257" t="s">
        <v>11</v>
      </c>
      <c r="AI2" s="269" t="s">
        <v>99</v>
      </c>
      <c r="AJ2" s="267" t="s">
        <v>41</v>
      </c>
      <c r="AK2" s="251" t="s">
        <v>42</v>
      </c>
      <c r="AL2" s="257" t="s">
        <v>43</v>
      </c>
      <c r="AM2" s="272" t="s">
        <v>106</v>
      </c>
      <c r="AN2" s="272" t="s">
        <v>44</v>
      </c>
      <c r="AO2" s="254" t="s">
        <v>45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195"/>
      <c r="BB2" s="47"/>
      <c r="BC2" s="47"/>
      <c r="BD2" s="47"/>
      <c r="BE2" s="47"/>
      <c r="BF2" s="47"/>
      <c r="BG2" s="163"/>
      <c r="BH2" s="47"/>
      <c r="BI2" s="163"/>
      <c r="BJ2" s="163"/>
      <c r="BK2" s="163"/>
      <c r="BL2" s="47"/>
      <c r="BM2" s="47"/>
      <c r="BN2" s="47"/>
      <c r="BO2" s="47"/>
      <c r="BP2" s="47"/>
      <c r="BQ2" s="47"/>
      <c r="BR2" s="47"/>
      <c r="BS2" s="47"/>
      <c r="BT2" s="4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s="88" customFormat="1" ht="23.25" customHeight="1">
      <c r="A3" s="99"/>
      <c r="B3" s="100"/>
      <c r="C3" s="101">
        <f>IF(Deckblatt!P9="","",Deckblatt!P9)</f>
      </c>
      <c r="D3" s="277">
        <f>IF(Deckblatt!R25="","","Pr.-Nr. "&amp;Deckblatt!R25)</f>
      </c>
      <c r="E3" s="277"/>
      <c r="F3" s="277"/>
      <c r="G3" s="101"/>
      <c r="H3" s="280"/>
      <c r="I3" s="281"/>
      <c r="J3" s="283"/>
      <c r="K3" s="252"/>
      <c r="L3" s="243"/>
      <c r="M3" s="243"/>
      <c r="N3" s="243"/>
      <c r="O3" s="243"/>
      <c r="P3" s="243"/>
      <c r="Q3" s="243"/>
      <c r="R3" s="243"/>
      <c r="S3" s="243"/>
      <c r="T3" s="252"/>
      <c r="U3" s="252"/>
      <c r="V3" s="286"/>
      <c r="W3" s="243"/>
      <c r="X3" s="252"/>
      <c r="Y3" s="252"/>
      <c r="Z3" s="252"/>
      <c r="AA3" s="252"/>
      <c r="AB3" s="258"/>
      <c r="AC3" s="263"/>
      <c r="AD3" s="252"/>
      <c r="AE3" s="252"/>
      <c r="AF3" s="258"/>
      <c r="AG3" s="270"/>
      <c r="AH3" s="258"/>
      <c r="AI3" s="270"/>
      <c r="AJ3" s="268"/>
      <c r="AK3" s="252"/>
      <c r="AL3" s="258"/>
      <c r="AM3" s="273"/>
      <c r="AN3" s="273"/>
      <c r="AO3" s="255"/>
      <c r="AP3" s="47"/>
      <c r="AR3" s="47"/>
      <c r="AS3" s="47"/>
      <c r="AT3" s="47"/>
      <c r="AU3" s="47"/>
      <c r="AV3" s="47"/>
      <c r="AW3" s="47"/>
      <c r="AX3" s="47"/>
      <c r="AY3" s="47"/>
      <c r="AZ3" s="81"/>
      <c r="BA3" s="266" t="s">
        <v>46</v>
      </c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81"/>
      <c r="BP3" s="81"/>
      <c r="BQ3" s="47"/>
      <c r="BR3" s="47"/>
      <c r="BS3" s="47"/>
      <c r="BT3" s="47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</row>
    <row r="4" spans="1:72" ht="69" customHeight="1">
      <c r="A4" s="102" t="s">
        <v>47</v>
      </c>
      <c r="B4" s="103" t="s">
        <v>103</v>
      </c>
      <c r="C4" s="104" t="s">
        <v>48</v>
      </c>
      <c r="D4" s="105" t="s">
        <v>49</v>
      </c>
      <c r="E4" s="106" t="s">
        <v>105</v>
      </c>
      <c r="F4" s="105" t="s">
        <v>116</v>
      </c>
      <c r="G4" s="107" t="s">
        <v>51</v>
      </c>
      <c r="H4" s="108" t="s">
        <v>52</v>
      </c>
      <c r="I4" s="109" t="s">
        <v>53</v>
      </c>
      <c r="J4" s="284"/>
      <c r="K4" s="253"/>
      <c r="L4" s="244"/>
      <c r="M4" s="244"/>
      <c r="N4" s="244"/>
      <c r="O4" s="244"/>
      <c r="P4" s="244"/>
      <c r="Q4" s="244"/>
      <c r="R4" s="244"/>
      <c r="S4" s="244"/>
      <c r="T4" s="253"/>
      <c r="U4" s="253"/>
      <c r="V4" s="286"/>
      <c r="W4" s="244"/>
      <c r="X4" s="253"/>
      <c r="Y4" s="253"/>
      <c r="Z4" s="253"/>
      <c r="AA4" s="253"/>
      <c r="AB4" s="259"/>
      <c r="AC4" s="264"/>
      <c r="AD4" s="253"/>
      <c r="AE4" s="253"/>
      <c r="AF4" s="259"/>
      <c r="AG4" s="271"/>
      <c r="AH4" s="259"/>
      <c r="AI4" s="271"/>
      <c r="AJ4" s="268"/>
      <c r="AK4" s="253"/>
      <c r="AL4" s="259"/>
      <c r="AM4" s="274"/>
      <c r="AN4" s="273"/>
      <c r="AO4" s="256"/>
      <c r="AP4" s="47"/>
      <c r="AR4" s="77"/>
      <c r="AS4" s="77"/>
      <c r="AT4" s="77"/>
      <c r="AU4" s="78"/>
      <c r="AV4" s="78"/>
      <c r="AW4" s="47"/>
      <c r="AX4" s="47"/>
      <c r="AY4" s="164"/>
      <c r="AZ4" s="176" t="s">
        <v>104</v>
      </c>
      <c r="BA4" s="176" t="s">
        <v>128</v>
      </c>
      <c r="BB4" s="176" t="s">
        <v>54</v>
      </c>
      <c r="BC4" s="176" t="s">
        <v>55</v>
      </c>
      <c r="BD4" s="176" t="s">
        <v>56</v>
      </c>
      <c r="BE4" s="177" t="s">
        <v>57</v>
      </c>
      <c r="BF4" s="176" t="s">
        <v>98</v>
      </c>
      <c r="BG4" s="176" t="s">
        <v>58</v>
      </c>
      <c r="BH4" s="176" t="s">
        <v>45</v>
      </c>
      <c r="BI4" s="176" t="s">
        <v>59</v>
      </c>
      <c r="BJ4" s="176" t="s">
        <v>60</v>
      </c>
      <c r="BK4" s="176" t="s">
        <v>61</v>
      </c>
      <c r="BL4" s="176" t="s">
        <v>45</v>
      </c>
      <c r="BM4" s="265" t="s">
        <v>62</v>
      </c>
      <c r="BN4" s="265"/>
      <c r="BO4" s="190" t="s">
        <v>129</v>
      </c>
      <c r="BP4" s="81"/>
      <c r="BQ4" s="47"/>
      <c r="BR4" s="85"/>
      <c r="BS4" s="85"/>
      <c r="BT4" s="85"/>
    </row>
    <row r="5" spans="1:72" ht="9" customHeight="1">
      <c r="A5" s="110"/>
      <c r="B5" s="111"/>
      <c r="C5" s="112"/>
      <c r="D5" s="113"/>
      <c r="E5" s="113"/>
      <c r="F5" s="113"/>
      <c r="G5" s="113"/>
      <c r="H5" s="113"/>
      <c r="I5" s="114"/>
      <c r="J5" s="115">
        <v>1</v>
      </c>
      <c r="K5" s="115">
        <v>2</v>
      </c>
      <c r="L5" s="115">
        <v>3</v>
      </c>
      <c r="M5" s="115">
        <v>4</v>
      </c>
      <c r="N5" s="115">
        <v>5</v>
      </c>
      <c r="O5" s="115">
        <v>6</v>
      </c>
      <c r="P5" s="115">
        <v>7</v>
      </c>
      <c r="Q5" s="115">
        <v>8</v>
      </c>
      <c r="R5" s="115">
        <v>9</v>
      </c>
      <c r="S5" s="115">
        <v>10</v>
      </c>
      <c r="T5" s="115">
        <v>11</v>
      </c>
      <c r="U5" s="115">
        <v>12</v>
      </c>
      <c r="V5" s="115">
        <v>13</v>
      </c>
      <c r="W5" s="115">
        <v>14</v>
      </c>
      <c r="X5" s="115">
        <v>15</v>
      </c>
      <c r="Y5" s="115">
        <v>16</v>
      </c>
      <c r="Z5" s="115">
        <v>17</v>
      </c>
      <c r="AA5" s="115">
        <v>18</v>
      </c>
      <c r="AB5" s="116">
        <v>19</v>
      </c>
      <c r="AC5" s="115"/>
      <c r="AD5" s="115"/>
      <c r="AE5" s="115"/>
      <c r="AF5" s="115"/>
      <c r="AG5" s="117"/>
      <c r="AH5" s="118"/>
      <c r="AI5" s="117"/>
      <c r="AJ5" s="119"/>
      <c r="AK5" s="120"/>
      <c r="AL5" s="121"/>
      <c r="AM5" s="122"/>
      <c r="AN5" s="123"/>
      <c r="AO5" s="124"/>
      <c r="AP5" s="47"/>
      <c r="AR5" s="77"/>
      <c r="AS5" s="77"/>
      <c r="AT5" s="77"/>
      <c r="AU5" s="78"/>
      <c r="AV5" s="78"/>
      <c r="AW5" s="47"/>
      <c r="AX5" s="47"/>
      <c r="AY5" s="164"/>
      <c r="AZ5" s="178"/>
      <c r="BA5" s="179"/>
      <c r="BB5" s="179"/>
      <c r="BC5" s="179"/>
      <c r="BD5" s="178"/>
      <c r="BE5" s="178"/>
      <c r="BF5" s="178"/>
      <c r="BG5" s="250" t="s">
        <v>63</v>
      </c>
      <c r="BH5" s="250"/>
      <c r="BI5" s="250"/>
      <c r="BJ5" s="250"/>
      <c r="BK5" s="250"/>
      <c r="BL5" s="180"/>
      <c r="BM5" s="181"/>
      <c r="BN5" s="81"/>
      <c r="BO5" s="81"/>
      <c r="BP5" s="81"/>
      <c r="BQ5" s="47"/>
      <c r="BR5" s="85"/>
      <c r="BS5" s="85"/>
      <c r="BT5" s="85"/>
    </row>
    <row r="6" spans="1:72" ht="18" customHeight="1">
      <c r="A6" s="125">
        <v>1</v>
      </c>
      <c r="B6" s="58"/>
      <c r="C6" s="43"/>
      <c r="D6" s="70">
        <f aca="true" t="shared" si="0" ref="D6:D25">IF(C6&lt;&gt;"","???????","")</f>
      </c>
      <c r="E6" s="71">
        <f aca="true" t="shared" si="1" ref="E6:E25">IF(C6&lt;&gt;"","?","")</f>
      </c>
      <c r="F6" s="70">
        <f aca="true" t="shared" si="2" ref="F6:F25">IF(C6&lt;&gt;"","???????","")</f>
      </c>
      <c r="G6" s="72">
        <f aca="true" t="shared" si="3" ref="G6:G25">IF(C6&lt;&gt;"","??????","")</f>
      </c>
      <c r="H6" s="73">
        <f aca="true" t="shared" si="4" ref="H6:H25">IF(C6&lt;&gt;"","??????","")</f>
      </c>
      <c r="I6" s="44"/>
      <c r="J6" s="64">
        <f aca="true" t="shared" si="5" ref="J6:K25">IF(OR($I6="1. Kyu",$I6="1. Dan",$I6="2. Dan",$I6="3. Dan",$I6="4. Dan"),"X","")</f>
      </c>
      <c r="K6" s="64">
        <f t="shared" si="5"/>
      </c>
      <c r="L6" s="64">
        <f>IF(OR($I6="6. Kyu",$I6="6.1 Kyu",$I6="6.2 Kyu",$I6="5. Kyu",$I6="5.1 Kyu",$I6="5.2 Kyu",$I6="3. Dan",$I6="4. Dan"),"X","")</f>
      </c>
      <c r="M6" s="64"/>
      <c r="N6" s="64">
        <f aca="true" t="shared" si="6" ref="N6:N25">IF(OR($I6="3. Dan"),"X","")</f>
      </c>
      <c r="O6" s="64"/>
      <c r="P6" s="64">
        <f>IF(OR($I6="6. Kyu",$I6="6.1 Kyu",$I6="6.2 Kyu",$I6="5. Kyu",$I6="5.1 Kyu",$I6="5.2 Kyu"),"X","")</f>
      </c>
      <c r="Q6" s="64"/>
      <c r="R6" s="64"/>
      <c r="S6" s="64">
        <f>IF(OR($I6="5. Kyu",$I6="5.1 Kyu",$I6="5.2 Kyu",$I6="4. Kyu",$I6="4.1 Kyu"),"X","")</f>
      </c>
      <c r="T6" s="64">
        <f>IF(OR($I6="6. Kyu",$I6="6.1 Kyu",$I6="6.2 Kyu",$I6="5. Kyu",$I6="5.1 Kyu",$I6="5.2 Kyu"),"X","")</f>
      </c>
      <c r="U6" s="64">
        <f>IF(OR($I6="6. Kyu",$I6="6.1 Kyu",$I6="6.2 Kyu",$I6="5. Kyu",$I6="5.1 Kyu",$I6="5.2 Kyu",$I6="4. Kyu",$I6="4.1 Kyu"),"X","")</f>
      </c>
      <c r="V6" s="64">
        <f>IF(OR($I6="6. Kyu",$I6="6.1 Kyu",$I6="6.2 Kyu",$I6="5. Kyu",$I6="5.1 Kyu",$I6="5.2 Kyu"),"X","")</f>
      </c>
      <c r="W6" s="64">
        <f>IF(OR($I6="6. Kyu",$I6="6.1 Kyu",$I6="6.2 Kyu",$I6="5. Kyu",$I6="5.1 Kyu",$I6="5.2 Kyu",$I6="4. Kyu",$I6="4.1 Kyu"),"X","")</f>
      </c>
      <c r="X6" s="64">
        <f>IF(OR($I6="6. Kyu",$I6="6.1 Kyu",$I6="6.2 Kyu"),"X","")</f>
      </c>
      <c r="Y6" s="64">
        <f aca="true" t="shared" si="7" ref="Y6:Y25">IF(OR($I6="3. Dan",$I6="4. Dan"),"X","")</f>
      </c>
      <c r="Z6" s="64">
        <f>IF(OR($I6="6. Kyu",$I6="6.1 Kyu",$I6="6.2 Kyu",$I6="5. Kyu",$I6="5.1 Kyu",$I6="5.2 Kyu",$I6="4. Kyu",$I6="4.1 Kyu",$I6="3. Kyu",$I6="2. Kyu",$I6="1. Kyu",$I6="1. Dan",$I6="2. Dan"),"X","")</f>
      </c>
      <c r="AA6" s="64"/>
      <c r="AB6" s="166"/>
      <c r="AC6" s="165">
        <f>IF(OR($I6="6. Kyu",$I6="6.1 Kyu",$I6="6.2 Kyu",$I6="5. Kyu",$I6="5.1 Kyu",$I6="5.2 Kyu",$I6="4. Kyu",$I6="4.1 Kyu"),"X","")</f>
      </c>
      <c r="AD6" s="165" t="str">
        <f>IF(ISERROR($BF6),"",IF(BF6&gt;=6,"","X"))</f>
        <v>X</v>
      </c>
      <c r="AE6" s="64" t="str">
        <f aca="true" t="shared" si="8" ref="AE6:AE25">IF(ISERROR($BF6),"",IF($BF6&gt;=6,"","X"))</f>
        <v>X</v>
      </c>
      <c r="AF6" s="64" t="str">
        <f>IF(ISERROR($BF6),"",IF(AND($BF6&gt;=6,BF6&lt;8),"","X"))</f>
        <v>X</v>
      </c>
      <c r="AG6" s="65">
        <f>IF(OR($I6="",AND($B6="",$I6="")),"",IF(OR($I6="6. Kyu",$I6="6.1 Kyu",$I6="6.2 Kyu",$I6="5. Kyu",$I6="5.1 Kyu",$I6="5.2 Kyu",$I6="4. Kyu",$I6="4.1 Kyu"),20-COUNTIF($J6:$AC6,"X"),19-COUNTIF($J6:$AC6,"X")))</f>
      </c>
      <c r="AH6" s="66">
        <f>IF($I6="","",Deckblatt!$R$15)</f>
      </c>
      <c r="AI6" s="67">
        <f aca="true" t="shared" si="9" ref="AI6:AI25">IF($I6="","",$AG6*$AH6*3)</f>
      </c>
      <c r="AJ6" s="68">
        <f aca="true" t="shared" si="10" ref="AJ6:AJ25">IF(SUMIF(J6:AB6,"&lt;&gt;x")=0,"",(SUMIF(J6:AB6,"&lt;&gt;x")))</f>
      </c>
      <c r="AK6" s="69">
        <f aca="true" t="shared" si="11" ref="AK6:AK25">IF(OR($AH6=2,$AH6=3,$I6=""),"","X")</f>
      </c>
      <c r="AL6" s="167">
        <f aca="true" t="shared" si="12" ref="AL6:AL25">IF(OR($AH6=3,$I6=""),"","X")</f>
      </c>
      <c r="AM6" s="168">
        <f aca="true" t="shared" si="13" ref="AM6:AM25">IF(SUM(AJ6:AL6)=0,"",SUM(AJ6:AL6))</f>
      </c>
      <c r="AN6" s="170">
        <f aca="true" t="shared" si="14" ref="AN6:AN25">IF($AJ6="","",IF(OR(SUMIF(AJ6:AL6,"&lt;&gt;x")&lt;AI6,COUNTIF(J6:AB6,1)&gt;0,),"Nein","Ja"))</f>
      </c>
      <c r="AO6" s="169">
        <f>IF(IF($AN6="Ja",VLOOKUP($I6,Matrix,2,FALSE),$I6)=0,"",IF($AN6="Ja",VLOOKUP($I6,Matrix,2,FALSE),$I6))</f>
      </c>
      <c r="AP6" s="47"/>
      <c r="AR6" s="90"/>
      <c r="AS6" s="77"/>
      <c r="AT6" s="77"/>
      <c r="AU6" s="78"/>
      <c r="AV6" s="78"/>
      <c r="AW6" s="47"/>
      <c r="AX6" s="47"/>
      <c r="AY6" s="164"/>
      <c r="AZ6" s="81" t="str">
        <f>IF(OR(AND($B6="X",$I6="6.2 Kyu"),AND($B6="X",$I6="5.2 Kyu"),AND($B6="X",$I6="4.1 Kyu")),"Vollprüfung","Zwischengürtel")</f>
        <v>Zwischengürtel</v>
      </c>
      <c r="BA6" s="83">
        <f aca="true" t="shared" si="15" ref="BA6:BA25">IF(G6="","",DATEDIF(G6,prüfungs_datum,"y"))</f>
      </c>
      <c r="BB6" s="83">
        <f aca="true" t="shared" si="16" ref="BB6:BB25">IF(H6="","",DATEDIF(H6,prüfungs_datum,"m"))</f>
      </c>
      <c r="BC6" s="83">
        <f aca="true" t="shared" si="17" ref="BC6:BC25">IF(BF6&gt;=5,IF(AND(BA6&lt;16),"Zu Jung","OK"),"")</f>
      </c>
      <c r="BD6" s="83">
        <f aca="true" t="shared" si="18" ref="BD6:BD25">IF(BF6&gt;=6,IF(AND(BA6&lt;18),"Zu Jung","OK"),"")</f>
      </c>
      <c r="BE6" s="83">
        <f>IF($I6="",0,VLOOKUP($I6,$BM$6:$BO$22,3,FALSE))</f>
        <v>0</v>
      </c>
      <c r="BF6" s="83">
        <f>IF($I6="",0,VLOOKUP($I6,$BM$6:$BO$22,2,FALSE))</f>
        <v>0</v>
      </c>
      <c r="BG6" s="83"/>
      <c r="BH6" s="81"/>
      <c r="BI6" s="83">
        <f>IF(Deckblatt!R11="","",Deckblatt!R11)</f>
      </c>
      <c r="BJ6" s="83"/>
      <c r="BK6" s="83"/>
      <c r="BL6" s="83">
        <f aca="true" t="shared" si="19" ref="BL6:BL25">IF(I6&lt;&gt;AO6,AO6,"")</f>
      </c>
      <c r="BM6" s="83" t="s">
        <v>64</v>
      </c>
      <c r="BN6" s="83">
        <v>1</v>
      </c>
      <c r="BO6" s="83">
        <v>6</v>
      </c>
      <c r="BP6" s="81"/>
      <c r="BQ6" s="47"/>
      <c r="BR6" s="85"/>
      <c r="BS6" s="85"/>
      <c r="BT6" s="85"/>
    </row>
    <row r="7" spans="1:72" ht="18" customHeight="1">
      <c r="A7" s="125">
        <v>2</v>
      </c>
      <c r="B7" s="58"/>
      <c r="C7" s="43"/>
      <c r="D7" s="70">
        <f t="shared" si="0"/>
      </c>
      <c r="E7" s="71">
        <f t="shared" si="1"/>
      </c>
      <c r="F7" s="70">
        <f t="shared" si="2"/>
      </c>
      <c r="G7" s="72">
        <f t="shared" si="3"/>
      </c>
      <c r="H7" s="73">
        <f t="shared" si="4"/>
      </c>
      <c r="I7" s="44"/>
      <c r="J7" s="64">
        <f t="shared" si="5"/>
      </c>
      <c r="K7" s="64">
        <f t="shared" si="5"/>
      </c>
      <c r="L7" s="64">
        <f aca="true" t="shared" si="20" ref="L7:L25">IF(OR($I7="6. Kyu",$I7="6.1 Kyu",$I7="6.2 Kyu",$I7="5. Kyu",$I7="5.1 Kyu",$I7="5.2 Kyu",$I7="3. Dan",$I7="4. Dan"),"X","")</f>
      </c>
      <c r="M7" s="64"/>
      <c r="N7" s="64">
        <f t="shared" si="6"/>
      </c>
      <c r="O7" s="64"/>
      <c r="P7" s="64">
        <f aca="true" t="shared" si="21" ref="P7:P25">IF(OR($I7="6. Kyu",$I7="6.1 Kyu",$I7="6.2 Kyu",$I7="5. Kyu",$I7="5.1 Kyu",$I7="5.2 Kyu"),"X","")</f>
      </c>
      <c r="Q7" s="64"/>
      <c r="R7" s="64"/>
      <c r="S7" s="64">
        <f aca="true" t="shared" si="22" ref="S7:S25">IF(OR($I7="5. Kyu",$I7="5.1 Kyu",$I7="5.2 Kyu",$I7="4. Kyu",$I7="4.1 Kyu"),"X","")</f>
      </c>
      <c r="T7" s="64">
        <f aca="true" t="shared" si="23" ref="T7:T25">IF(OR($I7="6. Kyu",$I7="6.1 Kyu",$I7="6.2 Kyu",$I7="5. Kyu",$I7="5.1 Kyu",$I7="5.2 Kyu"),"X","")</f>
      </c>
      <c r="U7" s="64">
        <f aca="true" t="shared" si="24" ref="U7:U25">IF(OR($I7="6. Kyu",$I7="6.1 Kyu",$I7="6.2 Kyu",$I7="5. Kyu",$I7="5.1 Kyu",$I7="5.2 Kyu",$I7="4. Kyu",$I7="4.1 Kyu"),"X","")</f>
      </c>
      <c r="V7" s="64">
        <f aca="true" t="shared" si="25" ref="V7:V25">IF(OR($I7="6. Kyu",$I7="6.1 Kyu",$I7="6.2 Kyu",$I7="5. Kyu",$I7="5.1 Kyu",$I7="5.2 Kyu"),"X","")</f>
      </c>
      <c r="W7" s="64">
        <f aca="true" t="shared" si="26" ref="W7:W25">IF(OR($I7="6. Kyu",$I7="6.1 Kyu",$I7="6.2 Kyu",$I7="5. Kyu",$I7="5.1 Kyu",$I7="5.2 Kyu",$I7="4. Kyu",$I7="4.1 Kyu"),"X","")</f>
      </c>
      <c r="X7" s="64">
        <f aca="true" t="shared" si="27" ref="X7:X25">IF(OR($I7="6. Kyu",$I7="6.1 Kyu",$I7="6.2 Kyu"),"X","")</f>
      </c>
      <c r="Y7" s="64">
        <f t="shared" si="7"/>
      </c>
      <c r="Z7" s="64">
        <f aca="true" t="shared" si="28" ref="Z7:Z25">IF(OR($I7="6. Kyu",$I7="6.1 Kyu",$I7="6.2 Kyu",$I7="5. Kyu",$I7="5.1 Kyu",$I7="5.2 Kyu",$I7="4. Kyu",$I7="4.1 Kyu",$I7="3. Kyu",$I7="2. Kyu",$I7="1. Kyu",$I7="1. Dan",$I7="2. Dan"),"X","")</f>
      </c>
      <c r="AA7" s="64"/>
      <c r="AB7" s="166"/>
      <c r="AC7" s="165">
        <f aca="true" t="shared" si="29" ref="AC7:AC25">IF(OR($I7="6. Kyu",$I7="6.1 Kyu",$I7="6.2 Kyu",$I7="5. Kyu",$I7="5.1 Kyu",$I7="5.2 Kyu",$I7="4. Kyu",$I7="4.1 Kyu"),"X","")</f>
      </c>
      <c r="AD7" s="165" t="str">
        <f aca="true" t="shared" si="30" ref="AD7:AD25">IF(ISERROR($BF7),"",IF(BF7&gt;=6,"","X"))</f>
        <v>X</v>
      </c>
      <c r="AE7" s="64" t="str">
        <f t="shared" si="8"/>
        <v>X</v>
      </c>
      <c r="AF7" s="64" t="str">
        <f aca="true" t="shared" si="31" ref="AF7:AF25">IF(ISERROR($BF7),"",IF(AND($BF7&gt;=6,BF7&lt;8),"","X"))</f>
        <v>X</v>
      </c>
      <c r="AG7" s="65">
        <f aca="true" t="shared" si="32" ref="AG7:AG25">IF(OR($I7="",AND($B7="",$I7="")),"",IF(OR($I7="6. Kyu",$I7="6.1 Kyu",$I7="6.2 Kyu",$I7="5. Kyu",$I7="5.1 Kyu",$I7="5.2 Kyu",$I7="4. Kyu",$I7="4.1 Kyu"),20-COUNTIF($J7:$AC7,"X"),19-COUNTIF($J7:$AC7,"X")))</f>
      </c>
      <c r="AH7" s="66">
        <f>IF($I7="","",Deckblatt!$R$15)</f>
      </c>
      <c r="AI7" s="67">
        <f t="shared" si="9"/>
      </c>
      <c r="AJ7" s="68">
        <f t="shared" si="10"/>
      </c>
      <c r="AK7" s="69">
        <f t="shared" si="11"/>
      </c>
      <c r="AL7" s="167">
        <f t="shared" si="12"/>
      </c>
      <c r="AM7" s="173">
        <f t="shared" si="13"/>
      </c>
      <c r="AN7" s="171">
        <f t="shared" si="14"/>
      </c>
      <c r="AO7" s="169">
        <f aca="true" t="shared" si="33" ref="AO7:AO25">IF(IF($AN7="Ja",VLOOKUP($I7,Matrix,2,FALSE),$I7)=0,"",IF($AN7="Ja",VLOOKUP($I7,Matrix,2,FALSE),$I7))</f>
      </c>
      <c r="AP7" s="47"/>
      <c r="AR7" s="77"/>
      <c r="AS7" s="77"/>
      <c r="AT7" s="77"/>
      <c r="AU7" s="78"/>
      <c r="AV7" s="78"/>
      <c r="AW7" s="47"/>
      <c r="AX7" s="47"/>
      <c r="AY7" s="164"/>
      <c r="AZ7" s="81" t="str">
        <f aca="true" t="shared" si="34" ref="AZ7:AZ25">IF(OR(AND($B7="X",$I7="6.2 Kyu"),AND($B7="X",$I7="5.2 Kyu"),AND($B7="X",$I7="4.1 Kyu")),"Vollprüfung","Zwischengürtel")</f>
        <v>Zwischengürtel</v>
      </c>
      <c r="BA7" s="83">
        <f t="shared" si="15"/>
      </c>
      <c r="BB7" s="83">
        <f t="shared" si="16"/>
      </c>
      <c r="BC7" s="83">
        <f t="shared" si="17"/>
      </c>
      <c r="BD7" s="83">
        <f t="shared" si="18"/>
      </c>
      <c r="BE7" s="83">
        <f aca="true" t="shared" si="35" ref="BE7:BE25">IF($I7="",0,VLOOKUP($I7,$BM$6:$BO$22,3,FALSE))</f>
        <v>0</v>
      </c>
      <c r="BF7" s="83">
        <f aca="true" t="shared" si="36" ref="BF7:BF25">IF($I7="",0,VLOOKUP($I7,$BM$6:$BO$22,2,FALSE))</f>
        <v>0</v>
      </c>
      <c r="BG7" s="83" t="s">
        <v>64</v>
      </c>
      <c r="BH7" s="83" t="s">
        <v>65</v>
      </c>
      <c r="BI7" s="83"/>
      <c r="BJ7" s="83" t="s">
        <v>66</v>
      </c>
      <c r="BK7" s="83">
        <v>1</v>
      </c>
      <c r="BL7" s="83">
        <f t="shared" si="19"/>
      </c>
      <c r="BM7" s="83" t="s">
        <v>93</v>
      </c>
      <c r="BN7" s="83">
        <v>1</v>
      </c>
      <c r="BO7" s="83">
        <v>6</v>
      </c>
      <c r="BP7" s="81"/>
      <c r="BQ7" s="47"/>
      <c r="BR7" s="85"/>
      <c r="BS7" s="85"/>
      <c r="BT7" s="85"/>
    </row>
    <row r="8" spans="1:72" ht="18" customHeight="1">
      <c r="A8" s="125">
        <v>3</v>
      </c>
      <c r="B8" s="58"/>
      <c r="C8" s="43"/>
      <c r="D8" s="70">
        <f t="shared" si="0"/>
      </c>
      <c r="E8" s="71">
        <f t="shared" si="1"/>
      </c>
      <c r="F8" s="70">
        <f t="shared" si="2"/>
      </c>
      <c r="G8" s="72">
        <f t="shared" si="3"/>
      </c>
      <c r="H8" s="73">
        <f t="shared" si="4"/>
      </c>
      <c r="I8" s="44"/>
      <c r="J8" s="64">
        <f t="shared" si="5"/>
      </c>
      <c r="K8" s="64">
        <f t="shared" si="5"/>
      </c>
      <c r="L8" s="64">
        <f t="shared" si="20"/>
      </c>
      <c r="M8" s="64"/>
      <c r="N8" s="64">
        <f t="shared" si="6"/>
      </c>
      <c r="O8" s="64"/>
      <c r="P8" s="64">
        <f t="shared" si="21"/>
      </c>
      <c r="Q8" s="64"/>
      <c r="R8" s="64"/>
      <c r="S8" s="64">
        <f t="shared" si="22"/>
      </c>
      <c r="T8" s="64">
        <f t="shared" si="23"/>
      </c>
      <c r="U8" s="64">
        <f t="shared" si="24"/>
      </c>
      <c r="V8" s="64">
        <f t="shared" si="25"/>
      </c>
      <c r="W8" s="64">
        <f t="shared" si="26"/>
      </c>
      <c r="X8" s="64">
        <f t="shared" si="27"/>
      </c>
      <c r="Y8" s="64">
        <f t="shared" si="7"/>
      </c>
      <c r="Z8" s="64">
        <f t="shared" si="28"/>
      </c>
      <c r="AA8" s="64"/>
      <c r="AB8" s="166"/>
      <c r="AC8" s="165">
        <f t="shared" si="29"/>
      </c>
      <c r="AD8" s="165" t="str">
        <f t="shared" si="30"/>
        <v>X</v>
      </c>
      <c r="AE8" s="64" t="str">
        <f t="shared" si="8"/>
        <v>X</v>
      </c>
      <c r="AF8" s="64" t="str">
        <f t="shared" si="31"/>
        <v>X</v>
      </c>
      <c r="AG8" s="65">
        <f t="shared" si="32"/>
      </c>
      <c r="AH8" s="66">
        <f>IF($I8="","",Deckblatt!$R$15)</f>
      </c>
      <c r="AI8" s="67">
        <f t="shared" si="9"/>
      </c>
      <c r="AJ8" s="68">
        <f t="shared" si="10"/>
      </c>
      <c r="AK8" s="69">
        <f t="shared" si="11"/>
      </c>
      <c r="AL8" s="167">
        <f t="shared" si="12"/>
      </c>
      <c r="AM8" s="173">
        <f t="shared" si="13"/>
      </c>
      <c r="AN8" s="171">
        <f t="shared" si="14"/>
      </c>
      <c r="AO8" s="169">
        <f t="shared" si="33"/>
      </c>
      <c r="AP8" s="47"/>
      <c r="AR8" s="77"/>
      <c r="AS8" s="77"/>
      <c r="AT8" s="77"/>
      <c r="AU8" s="78"/>
      <c r="AV8" s="78"/>
      <c r="AW8" s="47"/>
      <c r="AX8" s="47"/>
      <c r="AY8" s="164"/>
      <c r="AZ8" s="81" t="str">
        <f t="shared" si="34"/>
        <v>Zwischengürtel</v>
      </c>
      <c r="BA8" s="83">
        <f t="shared" si="15"/>
      </c>
      <c r="BB8" s="83">
        <f t="shared" si="16"/>
      </c>
      <c r="BC8" s="83">
        <f t="shared" si="17"/>
      </c>
      <c r="BD8" s="83">
        <f t="shared" si="18"/>
      </c>
      <c r="BE8" s="83">
        <f t="shared" si="35"/>
        <v>0</v>
      </c>
      <c r="BF8" s="83">
        <f t="shared" si="36"/>
        <v>0</v>
      </c>
      <c r="BG8" s="83" t="s">
        <v>93</v>
      </c>
      <c r="BH8" s="83" t="s">
        <v>65</v>
      </c>
      <c r="BI8" s="83"/>
      <c r="BJ8" s="83" t="s">
        <v>68</v>
      </c>
      <c r="BK8" s="83">
        <v>2</v>
      </c>
      <c r="BL8" s="83">
        <f t="shared" si="19"/>
      </c>
      <c r="BM8" s="83" t="s">
        <v>94</v>
      </c>
      <c r="BN8" s="83">
        <v>1</v>
      </c>
      <c r="BO8" s="83">
        <v>6</v>
      </c>
      <c r="BP8" s="81"/>
      <c r="BQ8" s="47"/>
      <c r="BR8" s="85"/>
      <c r="BS8" s="85"/>
      <c r="BT8" s="85"/>
    </row>
    <row r="9" spans="1:72" ht="18" customHeight="1">
      <c r="A9" s="125">
        <v>4</v>
      </c>
      <c r="B9" s="58"/>
      <c r="C9" s="43"/>
      <c r="D9" s="70">
        <f t="shared" si="0"/>
      </c>
      <c r="E9" s="71">
        <f t="shared" si="1"/>
      </c>
      <c r="F9" s="70">
        <f t="shared" si="2"/>
      </c>
      <c r="G9" s="72">
        <f t="shared" si="3"/>
      </c>
      <c r="H9" s="73">
        <f t="shared" si="4"/>
      </c>
      <c r="I9" s="44"/>
      <c r="J9" s="64">
        <f t="shared" si="5"/>
      </c>
      <c r="K9" s="64">
        <f t="shared" si="5"/>
      </c>
      <c r="L9" s="64">
        <f t="shared" si="20"/>
      </c>
      <c r="M9" s="64"/>
      <c r="N9" s="64">
        <f t="shared" si="6"/>
      </c>
      <c r="O9" s="64"/>
      <c r="P9" s="64">
        <f t="shared" si="21"/>
      </c>
      <c r="Q9" s="64"/>
      <c r="R9" s="64"/>
      <c r="S9" s="64">
        <f t="shared" si="22"/>
      </c>
      <c r="T9" s="64">
        <f t="shared" si="23"/>
      </c>
      <c r="U9" s="64">
        <f t="shared" si="24"/>
      </c>
      <c r="V9" s="64">
        <f t="shared" si="25"/>
      </c>
      <c r="W9" s="64">
        <f t="shared" si="26"/>
      </c>
      <c r="X9" s="64">
        <f t="shared" si="27"/>
      </c>
      <c r="Y9" s="64">
        <f t="shared" si="7"/>
      </c>
      <c r="Z9" s="64">
        <f t="shared" si="28"/>
      </c>
      <c r="AA9" s="64"/>
      <c r="AB9" s="166"/>
      <c r="AC9" s="165">
        <f t="shared" si="29"/>
      </c>
      <c r="AD9" s="165" t="str">
        <f t="shared" si="30"/>
        <v>X</v>
      </c>
      <c r="AE9" s="64" t="str">
        <f t="shared" si="8"/>
        <v>X</v>
      </c>
      <c r="AF9" s="64" t="str">
        <f t="shared" si="31"/>
        <v>X</v>
      </c>
      <c r="AG9" s="65">
        <f t="shared" si="32"/>
      </c>
      <c r="AH9" s="66">
        <f>IF($I9="","",Deckblatt!$R$15)</f>
      </c>
      <c r="AI9" s="67">
        <f t="shared" si="9"/>
      </c>
      <c r="AJ9" s="68">
        <f t="shared" si="10"/>
      </c>
      <c r="AK9" s="69">
        <f t="shared" si="11"/>
      </c>
      <c r="AL9" s="167">
        <f t="shared" si="12"/>
      </c>
      <c r="AM9" s="173">
        <f t="shared" si="13"/>
      </c>
      <c r="AN9" s="171">
        <f t="shared" si="14"/>
      </c>
      <c r="AO9" s="169">
        <f t="shared" si="33"/>
      </c>
      <c r="AP9" s="47"/>
      <c r="AR9" s="77"/>
      <c r="AS9" s="77"/>
      <c r="AT9" s="77"/>
      <c r="AU9" s="78"/>
      <c r="AV9" s="78"/>
      <c r="AW9" s="47"/>
      <c r="AX9" s="47"/>
      <c r="AY9" s="164"/>
      <c r="AZ9" s="81" t="str">
        <f t="shared" si="34"/>
        <v>Zwischengürtel</v>
      </c>
      <c r="BA9" s="83">
        <f t="shared" si="15"/>
      </c>
      <c r="BB9" s="83">
        <f t="shared" si="16"/>
      </c>
      <c r="BC9" s="83">
        <f t="shared" si="17"/>
      </c>
      <c r="BD9" s="83">
        <f t="shared" si="18"/>
      </c>
      <c r="BE9" s="83">
        <f t="shared" si="35"/>
        <v>0</v>
      </c>
      <c r="BF9" s="83">
        <f t="shared" si="36"/>
        <v>0</v>
      </c>
      <c r="BG9" s="83" t="s">
        <v>94</v>
      </c>
      <c r="BH9" s="83" t="s">
        <v>65</v>
      </c>
      <c r="BI9" s="191" t="s">
        <v>130</v>
      </c>
      <c r="BJ9" s="83"/>
      <c r="BK9" s="83">
        <v>3</v>
      </c>
      <c r="BL9" s="83">
        <f t="shared" si="19"/>
      </c>
      <c r="BM9" s="83" t="s">
        <v>65</v>
      </c>
      <c r="BN9" s="83">
        <v>2</v>
      </c>
      <c r="BO9" s="83">
        <v>6</v>
      </c>
      <c r="BP9" s="81"/>
      <c r="BQ9" s="47"/>
      <c r="BR9" s="85"/>
      <c r="BS9" s="85"/>
      <c r="BT9" s="85"/>
    </row>
    <row r="10" spans="1:72" ht="18" customHeight="1">
      <c r="A10" s="125">
        <v>5</v>
      </c>
      <c r="B10" s="58"/>
      <c r="C10" s="43"/>
      <c r="D10" s="70">
        <f t="shared" si="0"/>
      </c>
      <c r="E10" s="71">
        <f t="shared" si="1"/>
      </c>
      <c r="F10" s="70">
        <f t="shared" si="2"/>
      </c>
      <c r="G10" s="72">
        <f t="shared" si="3"/>
      </c>
      <c r="H10" s="73">
        <f t="shared" si="4"/>
      </c>
      <c r="I10" s="44"/>
      <c r="J10" s="64">
        <f t="shared" si="5"/>
      </c>
      <c r="K10" s="64">
        <f t="shared" si="5"/>
      </c>
      <c r="L10" s="64">
        <f t="shared" si="20"/>
      </c>
      <c r="M10" s="64"/>
      <c r="N10" s="64">
        <f t="shared" si="6"/>
      </c>
      <c r="O10" s="64"/>
      <c r="P10" s="64">
        <f t="shared" si="21"/>
      </c>
      <c r="Q10" s="64"/>
      <c r="R10" s="64"/>
      <c r="S10" s="64">
        <f t="shared" si="22"/>
      </c>
      <c r="T10" s="64">
        <f t="shared" si="23"/>
      </c>
      <c r="U10" s="64">
        <f t="shared" si="24"/>
      </c>
      <c r="V10" s="64">
        <f t="shared" si="25"/>
      </c>
      <c r="W10" s="64">
        <f t="shared" si="26"/>
      </c>
      <c r="X10" s="64">
        <f t="shared" si="27"/>
      </c>
      <c r="Y10" s="64">
        <f t="shared" si="7"/>
      </c>
      <c r="Z10" s="64">
        <f t="shared" si="28"/>
      </c>
      <c r="AA10" s="64"/>
      <c r="AB10" s="166"/>
      <c r="AC10" s="165">
        <f t="shared" si="29"/>
      </c>
      <c r="AD10" s="165" t="str">
        <f t="shared" si="30"/>
        <v>X</v>
      </c>
      <c r="AE10" s="64" t="str">
        <f t="shared" si="8"/>
        <v>X</v>
      </c>
      <c r="AF10" s="64" t="str">
        <f t="shared" si="31"/>
        <v>X</v>
      </c>
      <c r="AG10" s="65">
        <f t="shared" si="32"/>
      </c>
      <c r="AH10" s="66">
        <f>IF($I10="","",Deckblatt!$R$15)</f>
      </c>
      <c r="AI10" s="67">
        <f t="shared" si="9"/>
      </c>
      <c r="AJ10" s="68">
        <f t="shared" si="10"/>
      </c>
      <c r="AK10" s="69">
        <f t="shared" si="11"/>
      </c>
      <c r="AL10" s="167">
        <f t="shared" si="12"/>
      </c>
      <c r="AM10" s="173">
        <f t="shared" si="13"/>
      </c>
      <c r="AN10" s="171">
        <f t="shared" si="14"/>
      </c>
      <c r="AO10" s="169">
        <f t="shared" si="33"/>
      </c>
      <c r="AP10" s="47"/>
      <c r="AR10" s="77"/>
      <c r="AS10" s="77"/>
      <c r="AT10" s="77"/>
      <c r="AU10" s="78"/>
      <c r="AV10" s="78"/>
      <c r="AW10" s="47"/>
      <c r="AX10" s="47"/>
      <c r="AY10" s="164"/>
      <c r="AZ10" s="81" t="str">
        <f t="shared" si="34"/>
        <v>Zwischengürtel</v>
      </c>
      <c r="BA10" s="83">
        <f t="shared" si="15"/>
      </c>
      <c r="BB10" s="83">
        <f t="shared" si="16"/>
      </c>
      <c r="BC10" s="83">
        <f t="shared" si="17"/>
      </c>
      <c r="BD10" s="83">
        <f t="shared" si="18"/>
      </c>
      <c r="BE10" s="83">
        <f t="shared" si="35"/>
        <v>0</v>
      </c>
      <c r="BF10" s="83">
        <f t="shared" si="36"/>
        <v>0</v>
      </c>
      <c r="BG10" s="83" t="s">
        <v>65</v>
      </c>
      <c r="BH10" s="83" t="s">
        <v>67</v>
      </c>
      <c r="BI10" s="83" t="s">
        <v>131</v>
      </c>
      <c r="BJ10" s="83" t="s">
        <v>73</v>
      </c>
      <c r="BK10" s="83">
        <v>4</v>
      </c>
      <c r="BL10" s="83">
        <f t="shared" si="19"/>
      </c>
      <c r="BM10" s="83" t="s">
        <v>95</v>
      </c>
      <c r="BN10" s="83">
        <v>2</v>
      </c>
      <c r="BO10" s="83">
        <v>6</v>
      </c>
      <c r="BP10" s="81"/>
      <c r="BQ10" s="47"/>
      <c r="BR10" s="85"/>
      <c r="BS10" s="85"/>
      <c r="BT10" s="85"/>
    </row>
    <row r="11" spans="1:72" ht="18" customHeight="1">
      <c r="A11" s="125">
        <v>6</v>
      </c>
      <c r="B11" s="58"/>
      <c r="C11" s="43"/>
      <c r="D11" s="70">
        <f t="shared" si="0"/>
      </c>
      <c r="E11" s="71">
        <f t="shared" si="1"/>
      </c>
      <c r="F11" s="70">
        <f t="shared" si="2"/>
      </c>
      <c r="G11" s="72">
        <f t="shared" si="3"/>
      </c>
      <c r="H11" s="73">
        <f t="shared" si="4"/>
      </c>
      <c r="I11" s="44"/>
      <c r="J11" s="64">
        <f t="shared" si="5"/>
      </c>
      <c r="K11" s="64">
        <f t="shared" si="5"/>
      </c>
      <c r="L11" s="64">
        <f t="shared" si="20"/>
      </c>
      <c r="M11" s="64"/>
      <c r="N11" s="64">
        <f t="shared" si="6"/>
      </c>
      <c r="O11" s="64"/>
      <c r="P11" s="64">
        <f t="shared" si="21"/>
      </c>
      <c r="Q11" s="64"/>
      <c r="R11" s="64"/>
      <c r="S11" s="64">
        <f t="shared" si="22"/>
      </c>
      <c r="T11" s="64">
        <f t="shared" si="23"/>
      </c>
      <c r="U11" s="64">
        <f t="shared" si="24"/>
      </c>
      <c r="V11" s="64">
        <f t="shared" si="25"/>
      </c>
      <c r="W11" s="64">
        <f t="shared" si="26"/>
      </c>
      <c r="X11" s="64">
        <f t="shared" si="27"/>
      </c>
      <c r="Y11" s="64">
        <f t="shared" si="7"/>
      </c>
      <c r="Z11" s="64">
        <f t="shared" si="28"/>
      </c>
      <c r="AA11" s="64"/>
      <c r="AB11" s="166"/>
      <c r="AC11" s="165">
        <f t="shared" si="29"/>
      </c>
      <c r="AD11" s="165" t="str">
        <f t="shared" si="30"/>
        <v>X</v>
      </c>
      <c r="AE11" s="64" t="str">
        <f t="shared" si="8"/>
        <v>X</v>
      </c>
      <c r="AF11" s="64" t="str">
        <f t="shared" si="31"/>
        <v>X</v>
      </c>
      <c r="AG11" s="65">
        <f t="shared" si="32"/>
      </c>
      <c r="AH11" s="66">
        <f>IF($I11="","",Deckblatt!$R$15)</f>
      </c>
      <c r="AI11" s="67">
        <f t="shared" si="9"/>
      </c>
      <c r="AJ11" s="68">
        <f t="shared" si="10"/>
      </c>
      <c r="AK11" s="69">
        <f t="shared" si="11"/>
      </c>
      <c r="AL11" s="167">
        <f t="shared" si="12"/>
      </c>
      <c r="AM11" s="173">
        <f t="shared" si="13"/>
      </c>
      <c r="AN11" s="171">
        <f t="shared" si="14"/>
      </c>
      <c r="AO11" s="169">
        <f t="shared" si="33"/>
      </c>
      <c r="AP11" s="47"/>
      <c r="AR11" s="77"/>
      <c r="AS11" s="77"/>
      <c r="AT11" s="77"/>
      <c r="AU11" s="78"/>
      <c r="AV11" s="78"/>
      <c r="AW11" s="47"/>
      <c r="AX11" s="47"/>
      <c r="AY11" s="164"/>
      <c r="AZ11" s="81" t="str">
        <f t="shared" si="34"/>
        <v>Zwischengürtel</v>
      </c>
      <c r="BA11" s="83">
        <f t="shared" si="15"/>
      </c>
      <c r="BB11" s="83">
        <f t="shared" si="16"/>
      </c>
      <c r="BC11" s="83">
        <f t="shared" si="17"/>
      </c>
      <c r="BD11" s="83">
        <f t="shared" si="18"/>
      </c>
      <c r="BE11" s="83">
        <f t="shared" si="35"/>
        <v>0</v>
      </c>
      <c r="BF11" s="83">
        <f t="shared" si="36"/>
        <v>0</v>
      </c>
      <c r="BG11" s="83" t="s">
        <v>95</v>
      </c>
      <c r="BH11" s="83" t="s">
        <v>67</v>
      </c>
      <c r="BI11" s="83"/>
      <c r="BJ11" s="83"/>
      <c r="BK11" s="83">
        <v>5</v>
      </c>
      <c r="BL11" s="83">
        <f t="shared" si="19"/>
      </c>
      <c r="BM11" s="83" t="s">
        <v>96</v>
      </c>
      <c r="BN11" s="83">
        <v>2</v>
      </c>
      <c r="BO11" s="83">
        <v>6</v>
      </c>
      <c r="BP11" s="81"/>
      <c r="BQ11" s="47"/>
      <c r="BR11" s="85"/>
      <c r="BS11" s="85"/>
      <c r="BT11" s="85"/>
    </row>
    <row r="12" spans="1:72" ht="18" customHeight="1">
      <c r="A12" s="125">
        <v>7</v>
      </c>
      <c r="B12" s="58"/>
      <c r="C12" s="43"/>
      <c r="D12" s="70">
        <f t="shared" si="0"/>
      </c>
      <c r="E12" s="71">
        <f t="shared" si="1"/>
      </c>
      <c r="F12" s="70">
        <f t="shared" si="2"/>
      </c>
      <c r="G12" s="72">
        <f t="shared" si="3"/>
      </c>
      <c r="H12" s="73">
        <f t="shared" si="4"/>
      </c>
      <c r="I12" s="44"/>
      <c r="J12" s="64">
        <f t="shared" si="5"/>
      </c>
      <c r="K12" s="64">
        <f t="shared" si="5"/>
      </c>
      <c r="L12" s="64">
        <f t="shared" si="20"/>
      </c>
      <c r="M12" s="64"/>
      <c r="N12" s="64">
        <f t="shared" si="6"/>
      </c>
      <c r="O12" s="64"/>
      <c r="P12" s="64">
        <f t="shared" si="21"/>
      </c>
      <c r="Q12" s="64"/>
      <c r="R12" s="64"/>
      <c r="S12" s="64">
        <f t="shared" si="22"/>
      </c>
      <c r="T12" s="64">
        <f t="shared" si="23"/>
      </c>
      <c r="U12" s="64">
        <f t="shared" si="24"/>
      </c>
      <c r="V12" s="64">
        <f t="shared" si="25"/>
      </c>
      <c r="W12" s="64">
        <f t="shared" si="26"/>
      </c>
      <c r="X12" s="64">
        <f t="shared" si="27"/>
      </c>
      <c r="Y12" s="64">
        <f t="shared" si="7"/>
      </c>
      <c r="Z12" s="64">
        <f t="shared" si="28"/>
      </c>
      <c r="AA12" s="64"/>
      <c r="AB12" s="166"/>
      <c r="AC12" s="165">
        <f t="shared" si="29"/>
      </c>
      <c r="AD12" s="165" t="str">
        <f t="shared" si="30"/>
        <v>X</v>
      </c>
      <c r="AE12" s="64" t="str">
        <f t="shared" si="8"/>
        <v>X</v>
      </c>
      <c r="AF12" s="64" t="str">
        <f t="shared" si="31"/>
        <v>X</v>
      </c>
      <c r="AG12" s="65">
        <f t="shared" si="32"/>
      </c>
      <c r="AH12" s="66">
        <f>IF($I12="","",Deckblatt!$R$15)</f>
      </c>
      <c r="AI12" s="67">
        <f t="shared" si="9"/>
      </c>
      <c r="AJ12" s="68">
        <f t="shared" si="10"/>
      </c>
      <c r="AK12" s="69">
        <f t="shared" si="11"/>
      </c>
      <c r="AL12" s="167">
        <f t="shared" si="12"/>
      </c>
      <c r="AM12" s="173">
        <f t="shared" si="13"/>
      </c>
      <c r="AN12" s="171">
        <f t="shared" si="14"/>
      </c>
      <c r="AO12" s="169">
        <f t="shared" si="33"/>
      </c>
      <c r="AP12" s="47"/>
      <c r="AR12" s="77"/>
      <c r="AS12" s="77"/>
      <c r="AT12" s="77"/>
      <c r="AU12" s="78"/>
      <c r="AV12" s="78"/>
      <c r="AW12" s="47"/>
      <c r="AX12" s="47"/>
      <c r="AY12" s="164"/>
      <c r="AZ12" s="81" t="str">
        <f t="shared" si="34"/>
        <v>Zwischengürtel</v>
      </c>
      <c r="BA12" s="83">
        <f t="shared" si="15"/>
      </c>
      <c r="BB12" s="83">
        <f t="shared" si="16"/>
      </c>
      <c r="BC12" s="83">
        <f t="shared" si="17"/>
      </c>
      <c r="BD12" s="83">
        <f t="shared" si="18"/>
      </c>
      <c r="BE12" s="83">
        <f t="shared" si="35"/>
        <v>0</v>
      </c>
      <c r="BF12" s="83">
        <f t="shared" si="36"/>
        <v>0</v>
      </c>
      <c r="BG12" s="83" t="s">
        <v>96</v>
      </c>
      <c r="BH12" s="83" t="s">
        <v>67</v>
      </c>
      <c r="BI12" s="83"/>
      <c r="BJ12" s="83"/>
      <c r="BK12" s="83" t="s">
        <v>73</v>
      </c>
      <c r="BL12" s="83">
        <f t="shared" si="19"/>
      </c>
      <c r="BM12" s="83" t="s">
        <v>67</v>
      </c>
      <c r="BN12" s="83">
        <v>3</v>
      </c>
      <c r="BO12" s="83">
        <v>6</v>
      </c>
      <c r="BP12" s="81"/>
      <c r="BQ12" s="47"/>
      <c r="BR12" s="85"/>
      <c r="BS12" s="85"/>
      <c r="BT12" s="85"/>
    </row>
    <row r="13" spans="1:72" ht="18" customHeight="1">
      <c r="A13" s="125">
        <v>8</v>
      </c>
      <c r="B13" s="58"/>
      <c r="C13" s="43"/>
      <c r="D13" s="70">
        <f t="shared" si="0"/>
      </c>
      <c r="E13" s="71">
        <f t="shared" si="1"/>
      </c>
      <c r="F13" s="70">
        <f t="shared" si="2"/>
      </c>
      <c r="G13" s="72">
        <f t="shared" si="3"/>
      </c>
      <c r="H13" s="73">
        <f t="shared" si="4"/>
      </c>
      <c r="I13" s="44"/>
      <c r="J13" s="64">
        <f t="shared" si="5"/>
      </c>
      <c r="K13" s="64">
        <f t="shared" si="5"/>
      </c>
      <c r="L13" s="64">
        <f t="shared" si="20"/>
      </c>
      <c r="M13" s="64"/>
      <c r="N13" s="64">
        <f t="shared" si="6"/>
      </c>
      <c r="O13" s="64"/>
      <c r="P13" s="64">
        <f t="shared" si="21"/>
      </c>
      <c r="Q13" s="64"/>
      <c r="R13" s="64"/>
      <c r="S13" s="64">
        <f t="shared" si="22"/>
      </c>
      <c r="T13" s="64">
        <f t="shared" si="23"/>
      </c>
      <c r="U13" s="64">
        <f t="shared" si="24"/>
      </c>
      <c r="V13" s="64">
        <f t="shared" si="25"/>
      </c>
      <c r="W13" s="64">
        <f t="shared" si="26"/>
      </c>
      <c r="X13" s="64">
        <f t="shared" si="27"/>
      </c>
      <c r="Y13" s="64">
        <f t="shared" si="7"/>
      </c>
      <c r="Z13" s="64">
        <f t="shared" si="28"/>
      </c>
      <c r="AA13" s="64"/>
      <c r="AB13" s="166"/>
      <c r="AC13" s="165">
        <f t="shared" si="29"/>
      </c>
      <c r="AD13" s="165" t="str">
        <f t="shared" si="30"/>
        <v>X</v>
      </c>
      <c r="AE13" s="64" t="str">
        <f t="shared" si="8"/>
        <v>X</v>
      </c>
      <c r="AF13" s="64" t="str">
        <f t="shared" si="31"/>
        <v>X</v>
      </c>
      <c r="AG13" s="65">
        <f t="shared" si="32"/>
      </c>
      <c r="AH13" s="66">
        <f>IF($I13="","",Deckblatt!$R$15)</f>
      </c>
      <c r="AI13" s="67">
        <f t="shared" si="9"/>
      </c>
      <c r="AJ13" s="68">
        <f t="shared" si="10"/>
      </c>
      <c r="AK13" s="69">
        <f t="shared" si="11"/>
      </c>
      <c r="AL13" s="167">
        <f t="shared" si="12"/>
      </c>
      <c r="AM13" s="173">
        <f t="shared" si="13"/>
      </c>
      <c r="AN13" s="171">
        <f t="shared" si="14"/>
      </c>
      <c r="AO13" s="169">
        <f t="shared" si="33"/>
      </c>
      <c r="AP13" s="47"/>
      <c r="AR13" s="77"/>
      <c r="AS13" s="77"/>
      <c r="AT13" s="77"/>
      <c r="AU13" s="78"/>
      <c r="AV13" s="78"/>
      <c r="AW13" s="47"/>
      <c r="AX13" s="47"/>
      <c r="AY13" s="164"/>
      <c r="AZ13" s="81" t="str">
        <f t="shared" si="34"/>
        <v>Zwischengürtel</v>
      </c>
      <c r="BA13" s="83">
        <f t="shared" si="15"/>
      </c>
      <c r="BB13" s="83">
        <f t="shared" si="16"/>
      </c>
      <c r="BC13" s="83">
        <f t="shared" si="17"/>
      </c>
      <c r="BD13" s="83">
        <f t="shared" si="18"/>
      </c>
      <c r="BE13" s="83">
        <f t="shared" si="35"/>
        <v>0</v>
      </c>
      <c r="BF13" s="83">
        <f t="shared" si="36"/>
        <v>0</v>
      </c>
      <c r="BG13" s="83" t="s">
        <v>67</v>
      </c>
      <c r="BH13" s="83" t="s">
        <v>69</v>
      </c>
      <c r="BI13" s="83"/>
      <c r="BJ13" s="83"/>
      <c r="BK13" s="83"/>
      <c r="BL13" s="83">
        <f t="shared" si="19"/>
      </c>
      <c r="BM13" s="83" t="s">
        <v>97</v>
      </c>
      <c r="BN13" s="83">
        <v>3</v>
      </c>
      <c r="BO13" s="83">
        <v>6</v>
      </c>
      <c r="BP13" s="81"/>
      <c r="BQ13" s="47"/>
      <c r="BR13" s="85"/>
      <c r="BS13" s="85"/>
      <c r="BT13" s="85"/>
    </row>
    <row r="14" spans="1:72" ht="18" customHeight="1">
      <c r="A14" s="125">
        <v>9</v>
      </c>
      <c r="B14" s="58"/>
      <c r="C14" s="43"/>
      <c r="D14" s="70">
        <f t="shared" si="0"/>
      </c>
      <c r="E14" s="71">
        <f t="shared" si="1"/>
      </c>
      <c r="F14" s="70">
        <f t="shared" si="2"/>
      </c>
      <c r="G14" s="72">
        <f t="shared" si="3"/>
      </c>
      <c r="H14" s="73">
        <f t="shared" si="4"/>
      </c>
      <c r="I14" s="44"/>
      <c r="J14" s="64">
        <f t="shared" si="5"/>
      </c>
      <c r="K14" s="64">
        <f t="shared" si="5"/>
      </c>
      <c r="L14" s="64">
        <f t="shared" si="20"/>
      </c>
      <c r="M14" s="64"/>
      <c r="N14" s="64">
        <f t="shared" si="6"/>
      </c>
      <c r="O14" s="64"/>
      <c r="P14" s="64">
        <f t="shared" si="21"/>
      </c>
      <c r="Q14" s="64"/>
      <c r="R14" s="64"/>
      <c r="S14" s="64">
        <f t="shared" si="22"/>
      </c>
      <c r="T14" s="64">
        <f t="shared" si="23"/>
      </c>
      <c r="U14" s="64">
        <f t="shared" si="24"/>
      </c>
      <c r="V14" s="64">
        <f t="shared" si="25"/>
      </c>
      <c r="W14" s="64">
        <f t="shared" si="26"/>
      </c>
      <c r="X14" s="64">
        <f t="shared" si="27"/>
      </c>
      <c r="Y14" s="64">
        <f t="shared" si="7"/>
      </c>
      <c r="Z14" s="64">
        <f t="shared" si="28"/>
      </c>
      <c r="AA14" s="64"/>
      <c r="AB14" s="166"/>
      <c r="AC14" s="165">
        <f t="shared" si="29"/>
      </c>
      <c r="AD14" s="165" t="str">
        <f t="shared" si="30"/>
        <v>X</v>
      </c>
      <c r="AE14" s="64" t="str">
        <f t="shared" si="8"/>
        <v>X</v>
      </c>
      <c r="AF14" s="64" t="str">
        <f t="shared" si="31"/>
        <v>X</v>
      </c>
      <c r="AG14" s="65">
        <f t="shared" si="32"/>
      </c>
      <c r="AH14" s="66">
        <f>IF($I14="","",Deckblatt!$R$15)</f>
      </c>
      <c r="AI14" s="67">
        <f t="shared" si="9"/>
      </c>
      <c r="AJ14" s="68">
        <f t="shared" si="10"/>
      </c>
      <c r="AK14" s="69">
        <f t="shared" si="11"/>
      </c>
      <c r="AL14" s="167">
        <f t="shared" si="12"/>
      </c>
      <c r="AM14" s="173">
        <f t="shared" si="13"/>
      </c>
      <c r="AN14" s="171">
        <f t="shared" si="14"/>
      </c>
      <c r="AO14" s="169">
        <f t="shared" si="33"/>
      </c>
      <c r="AP14" s="47"/>
      <c r="AR14" s="77"/>
      <c r="AS14" s="77"/>
      <c r="AT14" s="77"/>
      <c r="AU14" s="78"/>
      <c r="AV14" s="78"/>
      <c r="AW14" s="47"/>
      <c r="AX14" s="47"/>
      <c r="AY14" s="164"/>
      <c r="AZ14" s="81" t="str">
        <f t="shared" si="34"/>
        <v>Zwischengürtel</v>
      </c>
      <c r="BA14" s="83">
        <f t="shared" si="15"/>
      </c>
      <c r="BB14" s="83">
        <f t="shared" si="16"/>
      </c>
      <c r="BC14" s="83">
        <f t="shared" si="17"/>
      </c>
      <c r="BD14" s="83">
        <f t="shared" si="18"/>
      </c>
      <c r="BE14" s="83">
        <f t="shared" si="35"/>
        <v>0</v>
      </c>
      <c r="BF14" s="83">
        <f t="shared" si="36"/>
        <v>0</v>
      </c>
      <c r="BG14" s="83" t="s">
        <v>97</v>
      </c>
      <c r="BH14" s="83" t="s">
        <v>69</v>
      </c>
      <c r="BI14" s="83"/>
      <c r="BJ14" s="83"/>
      <c r="BK14" s="83"/>
      <c r="BL14" s="83">
        <f t="shared" si="19"/>
      </c>
      <c r="BM14" s="83" t="s">
        <v>69</v>
      </c>
      <c r="BN14" s="83">
        <v>4</v>
      </c>
      <c r="BO14" s="83">
        <v>6</v>
      </c>
      <c r="BP14" s="81"/>
      <c r="BQ14" s="47"/>
      <c r="BR14" s="85"/>
      <c r="BS14" s="85"/>
      <c r="BT14" s="85"/>
    </row>
    <row r="15" spans="1:72" ht="18" customHeight="1">
      <c r="A15" s="125">
        <v>10</v>
      </c>
      <c r="B15" s="58"/>
      <c r="C15" s="43"/>
      <c r="D15" s="70">
        <f t="shared" si="0"/>
      </c>
      <c r="E15" s="71">
        <f t="shared" si="1"/>
      </c>
      <c r="F15" s="70">
        <f t="shared" si="2"/>
      </c>
      <c r="G15" s="72">
        <f t="shared" si="3"/>
      </c>
      <c r="H15" s="73">
        <f t="shared" si="4"/>
      </c>
      <c r="I15" s="44"/>
      <c r="J15" s="64">
        <f t="shared" si="5"/>
      </c>
      <c r="K15" s="64">
        <f t="shared" si="5"/>
      </c>
      <c r="L15" s="64">
        <f t="shared" si="20"/>
      </c>
      <c r="M15" s="64"/>
      <c r="N15" s="64">
        <f t="shared" si="6"/>
      </c>
      <c r="O15" s="64"/>
      <c r="P15" s="64">
        <f t="shared" si="21"/>
      </c>
      <c r="Q15" s="64"/>
      <c r="R15" s="64"/>
      <c r="S15" s="64">
        <f t="shared" si="22"/>
      </c>
      <c r="T15" s="64">
        <f t="shared" si="23"/>
      </c>
      <c r="U15" s="64">
        <f t="shared" si="24"/>
      </c>
      <c r="V15" s="64">
        <f t="shared" si="25"/>
      </c>
      <c r="W15" s="64">
        <f t="shared" si="26"/>
      </c>
      <c r="X15" s="64">
        <f t="shared" si="27"/>
      </c>
      <c r="Y15" s="64">
        <f t="shared" si="7"/>
      </c>
      <c r="Z15" s="64">
        <f t="shared" si="28"/>
      </c>
      <c r="AA15" s="64"/>
      <c r="AB15" s="166"/>
      <c r="AC15" s="165">
        <f t="shared" si="29"/>
      </c>
      <c r="AD15" s="165" t="str">
        <f t="shared" si="30"/>
        <v>X</v>
      </c>
      <c r="AE15" s="64" t="str">
        <f t="shared" si="8"/>
        <v>X</v>
      </c>
      <c r="AF15" s="64" t="str">
        <f t="shared" si="31"/>
        <v>X</v>
      </c>
      <c r="AG15" s="65">
        <f t="shared" si="32"/>
      </c>
      <c r="AH15" s="66">
        <f>IF($I15="","",Deckblatt!$R$15)</f>
      </c>
      <c r="AI15" s="67">
        <f t="shared" si="9"/>
      </c>
      <c r="AJ15" s="68">
        <f t="shared" si="10"/>
      </c>
      <c r="AK15" s="69">
        <f t="shared" si="11"/>
      </c>
      <c r="AL15" s="167">
        <f t="shared" si="12"/>
      </c>
      <c r="AM15" s="173">
        <f t="shared" si="13"/>
      </c>
      <c r="AN15" s="171">
        <f t="shared" si="14"/>
      </c>
      <c r="AO15" s="169">
        <f t="shared" si="33"/>
      </c>
      <c r="AP15" s="47"/>
      <c r="AR15" s="77"/>
      <c r="AS15" s="77"/>
      <c r="AT15" s="77"/>
      <c r="AU15" s="78"/>
      <c r="AV15" s="78"/>
      <c r="AW15" s="47"/>
      <c r="AX15" s="47"/>
      <c r="AY15" s="164"/>
      <c r="AZ15" s="81" t="str">
        <f t="shared" si="34"/>
        <v>Zwischengürtel</v>
      </c>
      <c r="BA15" s="83">
        <f t="shared" si="15"/>
      </c>
      <c r="BB15" s="83">
        <f t="shared" si="16"/>
      </c>
      <c r="BC15" s="83">
        <f t="shared" si="17"/>
      </c>
      <c r="BD15" s="83">
        <f t="shared" si="18"/>
      </c>
      <c r="BE15" s="83">
        <f t="shared" si="35"/>
        <v>0</v>
      </c>
      <c r="BF15" s="83">
        <f t="shared" si="36"/>
        <v>0</v>
      </c>
      <c r="BG15" s="83" t="s">
        <v>69</v>
      </c>
      <c r="BH15" s="83" t="s">
        <v>70</v>
      </c>
      <c r="BI15" s="83"/>
      <c r="BJ15" s="83"/>
      <c r="BK15" s="83"/>
      <c r="BL15" s="83">
        <f t="shared" si="19"/>
      </c>
      <c r="BM15" s="83" t="s">
        <v>70</v>
      </c>
      <c r="BN15" s="83">
        <v>5</v>
      </c>
      <c r="BO15" s="83">
        <v>12</v>
      </c>
      <c r="BP15" s="81"/>
      <c r="BQ15" s="47"/>
      <c r="BR15" s="85"/>
      <c r="BS15" s="85"/>
      <c r="BT15" s="85"/>
    </row>
    <row r="16" spans="1:72" ht="18" customHeight="1">
      <c r="A16" s="125">
        <v>11</v>
      </c>
      <c r="B16" s="58"/>
      <c r="C16" s="43"/>
      <c r="D16" s="70">
        <f t="shared" si="0"/>
      </c>
      <c r="E16" s="71">
        <f t="shared" si="1"/>
      </c>
      <c r="F16" s="70">
        <f t="shared" si="2"/>
      </c>
      <c r="G16" s="72">
        <f t="shared" si="3"/>
      </c>
      <c r="H16" s="73">
        <f t="shared" si="4"/>
      </c>
      <c r="I16" s="44"/>
      <c r="J16" s="64">
        <f t="shared" si="5"/>
      </c>
      <c r="K16" s="64">
        <f t="shared" si="5"/>
      </c>
      <c r="L16" s="64">
        <f t="shared" si="20"/>
      </c>
      <c r="M16" s="64"/>
      <c r="N16" s="64">
        <f t="shared" si="6"/>
      </c>
      <c r="O16" s="64"/>
      <c r="P16" s="64">
        <f t="shared" si="21"/>
      </c>
      <c r="Q16" s="64"/>
      <c r="R16" s="64"/>
      <c r="S16" s="64">
        <f t="shared" si="22"/>
      </c>
      <c r="T16" s="64">
        <f t="shared" si="23"/>
      </c>
      <c r="U16" s="64">
        <f t="shared" si="24"/>
      </c>
      <c r="V16" s="64">
        <f t="shared" si="25"/>
      </c>
      <c r="W16" s="64">
        <f t="shared" si="26"/>
      </c>
      <c r="X16" s="64">
        <f t="shared" si="27"/>
      </c>
      <c r="Y16" s="64">
        <f t="shared" si="7"/>
      </c>
      <c r="Z16" s="64">
        <f t="shared" si="28"/>
      </c>
      <c r="AA16" s="64"/>
      <c r="AB16" s="166"/>
      <c r="AC16" s="165">
        <f t="shared" si="29"/>
      </c>
      <c r="AD16" s="165" t="str">
        <f t="shared" si="30"/>
        <v>X</v>
      </c>
      <c r="AE16" s="64" t="str">
        <f t="shared" si="8"/>
        <v>X</v>
      </c>
      <c r="AF16" s="64" t="str">
        <f t="shared" si="31"/>
        <v>X</v>
      </c>
      <c r="AG16" s="65">
        <f t="shared" si="32"/>
      </c>
      <c r="AH16" s="66">
        <f>IF($I16="","",Deckblatt!$R$15)</f>
      </c>
      <c r="AI16" s="67">
        <f t="shared" si="9"/>
      </c>
      <c r="AJ16" s="68">
        <f t="shared" si="10"/>
      </c>
      <c r="AK16" s="69">
        <f t="shared" si="11"/>
      </c>
      <c r="AL16" s="167">
        <f t="shared" si="12"/>
      </c>
      <c r="AM16" s="173">
        <f t="shared" si="13"/>
      </c>
      <c r="AN16" s="171">
        <f t="shared" si="14"/>
      </c>
      <c r="AO16" s="169">
        <f t="shared" si="33"/>
      </c>
      <c r="AP16" s="47"/>
      <c r="AR16" s="77"/>
      <c r="AS16" s="77"/>
      <c r="AT16" s="77"/>
      <c r="AU16" s="78"/>
      <c r="AV16" s="78"/>
      <c r="AW16" s="47"/>
      <c r="AX16" s="47"/>
      <c r="AY16" s="164"/>
      <c r="AZ16" s="81" t="str">
        <f t="shared" si="34"/>
        <v>Zwischengürtel</v>
      </c>
      <c r="BA16" s="83">
        <f t="shared" si="15"/>
      </c>
      <c r="BB16" s="83">
        <f t="shared" si="16"/>
      </c>
      <c r="BC16" s="83">
        <f t="shared" si="17"/>
      </c>
      <c r="BD16" s="83">
        <f t="shared" si="18"/>
      </c>
      <c r="BE16" s="83">
        <f t="shared" si="35"/>
        <v>0</v>
      </c>
      <c r="BF16" s="83">
        <f t="shared" si="36"/>
        <v>0</v>
      </c>
      <c r="BG16" s="83" t="s">
        <v>70</v>
      </c>
      <c r="BH16" s="83" t="s">
        <v>71</v>
      </c>
      <c r="BI16" s="83"/>
      <c r="BJ16" s="83"/>
      <c r="BK16" s="83"/>
      <c r="BL16" s="83">
        <f t="shared" si="19"/>
      </c>
      <c r="BM16" s="83" t="s">
        <v>71</v>
      </c>
      <c r="BN16" s="83">
        <v>6</v>
      </c>
      <c r="BO16" s="83">
        <v>12</v>
      </c>
      <c r="BP16" s="81"/>
      <c r="BQ16" s="47"/>
      <c r="BR16" s="85"/>
      <c r="BS16" s="85"/>
      <c r="BT16" s="85"/>
    </row>
    <row r="17" spans="1:72" ht="18" customHeight="1">
      <c r="A17" s="125">
        <v>12</v>
      </c>
      <c r="B17" s="58"/>
      <c r="C17" s="43"/>
      <c r="D17" s="70">
        <f t="shared" si="0"/>
      </c>
      <c r="E17" s="71">
        <f t="shared" si="1"/>
      </c>
      <c r="F17" s="70">
        <f t="shared" si="2"/>
      </c>
      <c r="G17" s="72">
        <f t="shared" si="3"/>
      </c>
      <c r="H17" s="73">
        <f t="shared" si="4"/>
      </c>
      <c r="I17" s="44"/>
      <c r="J17" s="64">
        <f t="shared" si="5"/>
      </c>
      <c r="K17" s="64">
        <f t="shared" si="5"/>
      </c>
      <c r="L17" s="64">
        <f t="shared" si="20"/>
      </c>
      <c r="M17" s="64"/>
      <c r="N17" s="64">
        <f t="shared" si="6"/>
      </c>
      <c r="O17" s="64"/>
      <c r="P17" s="64">
        <f t="shared" si="21"/>
      </c>
      <c r="Q17" s="64"/>
      <c r="R17" s="64"/>
      <c r="S17" s="64">
        <f t="shared" si="22"/>
      </c>
      <c r="T17" s="64">
        <f t="shared" si="23"/>
      </c>
      <c r="U17" s="64">
        <f t="shared" si="24"/>
      </c>
      <c r="V17" s="64">
        <f t="shared" si="25"/>
      </c>
      <c r="W17" s="64">
        <f t="shared" si="26"/>
      </c>
      <c r="X17" s="64">
        <f t="shared" si="27"/>
      </c>
      <c r="Y17" s="64">
        <f t="shared" si="7"/>
      </c>
      <c r="Z17" s="64">
        <f t="shared" si="28"/>
      </c>
      <c r="AA17" s="64"/>
      <c r="AB17" s="166"/>
      <c r="AC17" s="165">
        <f t="shared" si="29"/>
      </c>
      <c r="AD17" s="165" t="str">
        <f t="shared" si="30"/>
        <v>X</v>
      </c>
      <c r="AE17" s="64" t="str">
        <f t="shared" si="8"/>
        <v>X</v>
      </c>
      <c r="AF17" s="64" t="str">
        <f t="shared" si="31"/>
        <v>X</v>
      </c>
      <c r="AG17" s="65">
        <f t="shared" si="32"/>
      </c>
      <c r="AH17" s="66">
        <f>IF($I17="","",Deckblatt!$R$15)</f>
      </c>
      <c r="AI17" s="67">
        <f t="shared" si="9"/>
      </c>
      <c r="AJ17" s="68">
        <f t="shared" si="10"/>
      </c>
      <c r="AK17" s="69">
        <f t="shared" si="11"/>
      </c>
      <c r="AL17" s="167">
        <f t="shared" si="12"/>
      </c>
      <c r="AM17" s="173">
        <f t="shared" si="13"/>
      </c>
      <c r="AN17" s="171">
        <f t="shared" si="14"/>
      </c>
      <c r="AO17" s="169">
        <f t="shared" si="33"/>
      </c>
      <c r="AP17" s="47"/>
      <c r="AR17" s="77"/>
      <c r="AS17" s="77"/>
      <c r="AT17" s="77"/>
      <c r="AU17" s="78"/>
      <c r="AV17" s="78"/>
      <c r="AW17" s="47"/>
      <c r="AX17" s="47"/>
      <c r="AY17" s="164"/>
      <c r="AZ17" s="81" t="str">
        <f t="shared" si="34"/>
        <v>Zwischengürtel</v>
      </c>
      <c r="BA17" s="83">
        <f t="shared" si="15"/>
      </c>
      <c r="BB17" s="83">
        <f t="shared" si="16"/>
      </c>
      <c r="BC17" s="83">
        <f t="shared" si="17"/>
      </c>
      <c r="BD17" s="83">
        <f t="shared" si="18"/>
      </c>
      <c r="BE17" s="83">
        <f t="shared" si="35"/>
        <v>0</v>
      </c>
      <c r="BF17" s="83">
        <f t="shared" si="36"/>
        <v>0</v>
      </c>
      <c r="BG17" s="193"/>
      <c r="BH17" s="193"/>
      <c r="BI17" s="83"/>
      <c r="BJ17" s="83"/>
      <c r="BK17" s="83"/>
      <c r="BL17" s="83">
        <f t="shared" si="19"/>
      </c>
      <c r="BM17" s="83" t="s">
        <v>72</v>
      </c>
      <c r="BN17" s="83">
        <v>7</v>
      </c>
      <c r="BO17" s="83">
        <v>24</v>
      </c>
      <c r="BP17" s="81"/>
      <c r="BQ17" s="47"/>
      <c r="BR17" s="85"/>
      <c r="BS17" s="85"/>
      <c r="BT17" s="85"/>
    </row>
    <row r="18" spans="1:72" ht="18" customHeight="1">
      <c r="A18" s="125">
        <v>13</v>
      </c>
      <c r="B18" s="58"/>
      <c r="C18" s="43"/>
      <c r="D18" s="70">
        <f t="shared" si="0"/>
      </c>
      <c r="E18" s="71">
        <f t="shared" si="1"/>
      </c>
      <c r="F18" s="70">
        <f t="shared" si="2"/>
      </c>
      <c r="G18" s="72">
        <f t="shared" si="3"/>
      </c>
      <c r="H18" s="73">
        <f t="shared" si="4"/>
      </c>
      <c r="I18" s="44"/>
      <c r="J18" s="64">
        <f t="shared" si="5"/>
      </c>
      <c r="K18" s="64">
        <f t="shared" si="5"/>
      </c>
      <c r="L18" s="64">
        <f t="shared" si="20"/>
      </c>
      <c r="M18" s="64"/>
      <c r="N18" s="64">
        <f t="shared" si="6"/>
      </c>
      <c r="O18" s="64"/>
      <c r="P18" s="64">
        <f t="shared" si="21"/>
      </c>
      <c r="Q18" s="64"/>
      <c r="R18" s="64"/>
      <c r="S18" s="64">
        <f t="shared" si="22"/>
      </c>
      <c r="T18" s="64">
        <f t="shared" si="23"/>
      </c>
      <c r="U18" s="64">
        <f t="shared" si="24"/>
      </c>
      <c r="V18" s="64">
        <f t="shared" si="25"/>
      </c>
      <c r="W18" s="64">
        <f t="shared" si="26"/>
      </c>
      <c r="X18" s="64">
        <f t="shared" si="27"/>
      </c>
      <c r="Y18" s="64">
        <f t="shared" si="7"/>
      </c>
      <c r="Z18" s="64">
        <f t="shared" si="28"/>
      </c>
      <c r="AA18" s="64"/>
      <c r="AB18" s="166"/>
      <c r="AC18" s="165">
        <f t="shared" si="29"/>
      </c>
      <c r="AD18" s="165" t="str">
        <f t="shared" si="30"/>
        <v>X</v>
      </c>
      <c r="AE18" s="64" t="str">
        <f t="shared" si="8"/>
        <v>X</v>
      </c>
      <c r="AF18" s="64" t="str">
        <f t="shared" si="31"/>
        <v>X</v>
      </c>
      <c r="AG18" s="65">
        <f t="shared" si="32"/>
      </c>
      <c r="AH18" s="66">
        <f>IF($I18="","",Deckblatt!$R$15)</f>
      </c>
      <c r="AI18" s="67">
        <f t="shared" si="9"/>
      </c>
      <c r="AJ18" s="68">
        <f t="shared" si="10"/>
      </c>
      <c r="AK18" s="69">
        <f t="shared" si="11"/>
      </c>
      <c r="AL18" s="167">
        <f t="shared" si="12"/>
      </c>
      <c r="AM18" s="173">
        <f t="shared" si="13"/>
      </c>
      <c r="AN18" s="171">
        <f t="shared" si="14"/>
      </c>
      <c r="AO18" s="169">
        <f t="shared" si="33"/>
      </c>
      <c r="AP18" s="47"/>
      <c r="AR18" s="77"/>
      <c r="AS18" s="77"/>
      <c r="AT18" s="77"/>
      <c r="AU18" s="78"/>
      <c r="AV18" s="78"/>
      <c r="AW18" s="47"/>
      <c r="AX18" s="47"/>
      <c r="AY18" s="164"/>
      <c r="AZ18" s="81" t="str">
        <f t="shared" si="34"/>
        <v>Zwischengürtel</v>
      </c>
      <c r="BA18" s="83">
        <f t="shared" si="15"/>
      </c>
      <c r="BB18" s="83">
        <f t="shared" si="16"/>
      </c>
      <c r="BC18" s="83">
        <f t="shared" si="17"/>
      </c>
      <c r="BD18" s="83">
        <f t="shared" si="18"/>
      </c>
      <c r="BE18" s="83">
        <f t="shared" si="35"/>
        <v>0</v>
      </c>
      <c r="BF18" s="83">
        <f t="shared" si="36"/>
        <v>0</v>
      </c>
      <c r="BG18" s="83" t="s">
        <v>71</v>
      </c>
      <c r="BH18" s="83" t="s">
        <v>72</v>
      </c>
      <c r="BI18" s="83"/>
      <c r="BJ18" s="83"/>
      <c r="BK18" s="83"/>
      <c r="BL18" s="83">
        <f t="shared" si="19"/>
      </c>
      <c r="BM18" s="83" t="s">
        <v>74</v>
      </c>
      <c r="BN18" s="83">
        <v>8</v>
      </c>
      <c r="BO18" s="83">
        <v>36</v>
      </c>
      <c r="BP18" s="81"/>
      <c r="BQ18" s="47"/>
      <c r="BR18" s="85"/>
      <c r="BS18" s="85"/>
      <c r="BT18" s="85"/>
    </row>
    <row r="19" spans="1:72" ht="18" customHeight="1">
      <c r="A19" s="125">
        <v>14</v>
      </c>
      <c r="B19" s="58"/>
      <c r="C19" s="43"/>
      <c r="D19" s="70">
        <f t="shared" si="0"/>
      </c>
      <c r="E19" s="71">
        <f t="shared" si="1"/>
      </c>
      <c r="F19" s="70">
        <f t="shared" si="2"/>
      </c>
      <c r="G19" s="72">
        <f t="shared" si="3"/>
      </c>
      <c r="H19" s="73">
        <f t="shared" si="4"/>
      </c>
      <c r="I19" s="44"/>
      <c r="J19" s="64">
        <f t="shared" si="5"/>
      </c>
      <c r="K19" s="64">
        <f t="shared" si="5"/>
      </c>
      <c r="L19" s="64">
        <f t="shared" si="20"/>
      </c>
      <c r="M19" s="64"/>
      <c r="N19" s="64">
        <f t="shared" si="6"/>
      </c>
      <c r="O19" s="64"/>
      <c r="P19" s="64">
        <f t="shared" si="21"/>
      </c>
      <c r="Q19" s="64"/>
      <c r="R19" s="64"/>
      <c r="S19" s="64">
        <f t="shared" si="22"/>
      </c>
      <c r="T19" s="64">
        <f t="shared" si="23"/>
      </c>
      <c r="U19" s="64">
        <f t="shared" si="24"/>
      </c>
      <c r="V19" s="64">
        <f t="shared" si="25"/>
      </c>
      <c r="W19" s="64">
        <f t="shared" si="26"/>
      </c>
      <c r="X19" s="64">
        <f t="shared" si="27"/>
      </c>
      <c r="Y19" s="64">
        <f t="shared" si="7"/>
      </c>
      <c r="Z19" s="64">
        <f t="shared" si="28"/>
      </c>
      <c r="AA19" s="64"/>
      <c r="AB19" s="166"/>
      <c r="AC19" s="165">
        <f t="shared" si="29"/>
      </c>
      <c r="AD19" s="165" t="str">
        <f t="shared" si="30"/>
        <v>X</v>
      </c>
      <c r="AE19" s="64" t="str">
        <f t="shared" si="8"/>
        <v>X</v>
      </c>
      <c r="AF19" s="64" t="str">
        <f t="shared" si="31"/>
        <v>X</v>
      </c>
      <c r="AG19" s="65">
        <f t="shared" si="32"/>
      </c>
      <c r="AH19" s="66">
        <f>IF($I19="","",Deckblatt!$R$15)</f>
      </c>
      <c r="AI19" s="67">
        <f t="shared" si="9"/>
      </c>
      <c r="AJ19" s="68">
        <f t="shared" si="10"/>
      </c>
      <c r="AK19" s="69">
        <f t="shared" si="11"/>
      </c>
      <c r="AL19" s="167">
        <f t="shared" si="12"/>
      </c>
      <c r="AM19" s="173">
        <f t="shared" si="13"/>
      </c>
      <c r="AN19" s="171">
        <f t="shared" si="14"/>
      </c>
      <c r="AO19" s="169">
        <f t="shared" si="33"/>
      </c>
      <c r="AP19" s="47"/>
      <c r="AR19" s="77"/>
      <c r="AS19" s="77"/>
      <c r="AT19" s="77"/>
      <c r="AU19" s="78"/>
      <c r="AV19" s="78"/>
      <c r="AW19" s="47"/>
      <c r="AX19" s="47"/>
      <c r="AY19" s="164"/>
      <c r="AZ19" s="81" t="str">
        <f t="shared" si="34"/>
        <v>Zwischengürtel</v>
      </c>
      <c r="BA19" s="83">
        <f t="shared" si="15"/>
      </c>
      <c r="BB19" s="83">
        <f t="shared" si="16"/>
      </c>
      <c r="BC19" s="83">
        <f t="shared" si="17"/>
      </c>
      <c r="BD19" s="83">
        <f t="shared" si="18"/>
      </c>
      <c r="BE19" s="83">
        <f t="shared" si="35"/>
        <v>0</v>
      </c>
      <c r="BF19" s="83">
        <f t="shared" si="36"/>
        <v>0</v>
      </c>
      <c r="BG19" s="83" t="s">
        <v>72</v>
      </c>
      <c r="BH19" s="83" t="s">
        <v>74</v>
      </c>
      <c r="BI19" s="83"/>
      <c r="BJ19" s="83"/>
      <c r="BK19" s="83"/>
      <c r="BL19" s="83">
        <f t="shared" si="19"/>
      </c>
      <c r="BM19" s="83" t="s">
        <v>75</v>
      </c>
      <c r="BN19" s="83">
        <v>9</v>
      </c>
      <c r="BO19" s="83">
        <v>48</v>
      </c>
      <c r="BP19" s="81"/>
      <c r="BQ19" s="47"/>
      <c r="BR19" s="85"/>
      <c r="BS19" s="85"/>
      <c r="BT19" s="85"/>
    </row>
    <row r="20" spans="1:72" ht="18" customHeight="1">
      <c r="A20" s="125">
        <v>15</v>
      </c>
      <c r="B20" s="58"/>
      <c r="C20" s="43"/>
      <c r="D20" s="70">
        <f t="shared" si="0"/>
      </c>
      <c r="E20" s="71">
        <f t="shared" si="1"/>
      </c>
      <c r="F20" s="70">
        <f t="shared" si="2"/>
      </c>
      <c r="G20" s="72">
        <f t="shared" si="3"/>
      </c>
      <c r="H20" s="73">
        <f t="shared" si="4"/>
      </c>
      <c r="I20" s="44"/>
      <c r="J20" s="64">
        <f t="shared" si="5"/>
      </c>
      <c r="K20" s="64">
        <f t="shared" si="5"/>
      </c>
      <c r="L20" s="64">
        <f t="shared" si="20"/>
      </c>
      <c r="M20" s="64"/>
      <c r="N20" s="64">
        <f t="shared" si="6"/>
      </c>
      <c r="O20" s="64"/>
      <c r="P20" s="64">
        <f t="shared" si="21"/>
      </c>
      <c r="Q20" s="64"/>
      <c r="R20" s="64"/>
      <c r="S20" s="64">
        <f t="shared" si="22"/>
      </c>
      <c r="T20" s="64">
        <f t="shared" si="23"/>
      </c>
      <c r="U20" s="64">
        <f t="shared" si="24"/>
      </c>
      <c r="V20" s="64">
        <f t="shared" si="25"/>
      </c>
      <c r="W20" s="64">
        <f t="shared" si="26"/>
      </c>
      <c r="X20" s="64">
        <f t="shared" si="27"/>
      </c>
      <c r="Y20" s="64">
        <f t="shared" si="7"/>
      </c>
      <c r="Z20" s="64">
        <f t="shared" si="28"/>
      </c>
      <c r="AA20" s="64"/>
      <c r="AB20" s="166"/>
      <c r="AC20" s="165">
        <f t="shared" si="29"/>
      </c>
      <c r="AD20" s="165" t="str">
        <f t="shared" si="30"/>
        <v>X</v>
      </c>
      <c r="AE20" s="64" t="str">
        <f t="shared" si="8"/>
        <v>X</v>
      </c>
      <c r="AF20" s="64" t="str">
        <f t="shared" si="31"/>
        <v>X</v>
      </c>
      <c r="AG20" s="65">
        <f t="shared" si="32"/>
      </c>
      <c r="AH20" s="66">
        <f>IF($I20="","",Deckblatt!$R$15)</f>
      </c>
      <c r="AI20" s="67">
        <f t="shared" si="9"/>
      </c>
      <c r="AJ20" s="68">
        <f t="shared" si="10"/>
      </c>
      <c r="AK20" s="69">
        <f t="shared" si="11"/>
      </c>
      <c r="AL20" s="167">
        <f t="shared" si="12"/>
      </c>
      <c r="AM20" s="173">
        <f t="shared" si="13"/>
      </c>
      <c r="AN20" s="171">
        <f t="shared" si="14"/>
      </c>
      <c r="AO20" s="169">
        <f t="shared" si="33"/>
      </c>
      <c r="AP20" s="47"/>
      <c r="AR20" s="77"/>
      <c r="AS20" s="77"/>
      <c r="AT20" s="77"/>
      <c r="AU20" s="78"/>
      <c r="AV20" s="78"/>
      <c r="AW20" s="47"/>
      <c r="AX20" s="47"/>
      <c r="AY20" s="164"/>
      <c r="AZ20" s="81" t="str">
        <f t="shared" si="34"/>
        <v>Zwischengürtel</v>
      </c>
      <c r="BA20" s="83">
        <f t="shared" si="15"/>
      </c>
      <c r="BB20" s="83">
        <f t="shared" si="16"/>
      </c>
      <c r="BC20" s="83">
        <f t="shared" si="17"/>
      </c>
      <c r="BD20" s="83">
        <f t="shared" si="18"/>
      </c>
      <c r="BE20" s="83">
        <f t="shared" si="35"/>
        <v>0</v>
      </c>
      <c r="BF20" s="83">
        <f t="shared" si="36"/>
        <v>0</v>
      </c>
      <c r="BG20" s="83" t="s">
        <v>74</v>
      </c>
      <c r="BH20" s="83" t="s">
        <v>75</v>
      </c>
      <c r="BI20" s="83"/>
      <c r="BJ20" s="83"/>
      <c r="BK20" s="83"/>
      <c r="BL20" s="83">
        <f t="shared" si="19"/>
      </c>
      <c r="BM20" s="83" t="s">
        <v>76</v>
      </c>
      <c r="BN20" s="83">
        <v>10</v>
      </c>
      <c r="BO20" s="83">
        <v>60</v>
      </c>
      <c r="BP20" s="81"/>
      <c r="BQ20" s="47"/>
      <c r="BR20" s="85"/>
      <c r="BS20" s="85"/>
      <c r="BT20" s="85"/>
    </row>
    <row r="21" spans="1:72" ht="18" customHeight="1">
      <c r="A21" s="125">
        <v>16</v>
      </c>
      <c r="B21" s="58"/>
      <c r="C21" s="43"/>
      <c r="D21" s="70">
        <f t="shared" si="0"/>
      </c>
      <c r="E21" s="71">
        <f t="shared" si="1"/>
      </c>
      <c r="F21" s="70">
        <f t="shared" si="2"/>
      </c>
      <c r="G21" s="72">
        <f t="shared" si="3"/>
      </c>
      <c r="H21" s="73">
        <f t="shared" si="4"/>
      </c>
      <c r="I21" s="44"/>
      <c r="J21" s="64">
        <f t="shared" si="5"/>
      </c>
      <c r="K21" s="64">
        <f t="shared" si="5"/>
      </c>
      <c r="L21" s="64">
        <f t="shared" si="20"/>
      </c>
      <c r="M21" s="64"/>
      <c r="N21" s="64">
        <f t="shared" si="6"/>
      </c>
      <c r="O21" s="64"/>
      <c r="P21" s="64">
        <f t="shared" si="21"/>
      </c>
      <c r="Q21" s="64"/>
      <c r="R21" s="64"/>
      <c r="S21" s="64">
        <f t="shared" si="22"/>
      </c>
      <c r="T21" s="64">
        <f t="shared" si="23"/>
      </c>
      <c r="U21" s="64">
        <f t="shared" si="24"/>
      </c>
      <c r="V21" s="64">
        <f t="shared" si="25"/>
      </c>
      <c r="W21" s="64">
        <f t="shared" si="26"/>
      </c>
      <c r="X21" s="64">
        <f t="shared" si="27"/>
      </c>
      <c r="Y21" s="64">
        <f t="shared" si="7"/>
      </c>
      <c r="Z21" s="64">
        <f t="shared" si="28"/>
      </c>
      <c r="AA21" s="64"/>
      <c r="AB21" s="166"/>
      <c r="AC21" s="165">
        <f t="shared" si="29"/>
      </c>
      <c r="AD21" s="165" t="str">
        <f t="shared" si="30"/>
        <v>X</v>
      </c>
      <c r="AE21" s="64" t="str">
        <f t="shared" si="8"/>
        <v>X</v>
      </c>
      <c r="AF21" s="64" t="str">
        <f t="shared" si="31"/>
        <v>X</v>
      </c>
      <c r="AG21" s="65">
        <f t="shared" si="32"/>
      </c>
      <c r="AH21" s="66">
        <f>IF($I21="","",Deckblatt!$R$15)</f>
      </c>
      <c r="AI21" s="67">
        <f t="shared" si="9"/>
      </c>
      <c r="AJ21" s="68">
        <f t="shared" si="10"/>
      </c>
      <c r="AK21" s="69">
        <f t="shared" si="11"/>
      </c>
      <c r="AL21" s="167">
        <f t="shared" si="12"/>
      </c>
      <c r="AM21" s="173">
        <f t="shared" si="13"/>
      </c>
      <c r="AN21" s="171">
        <f t="shared" si="14"/>
      </c>
      <c r="AO21" s="169">
        <f t="shared" si="33"/>
      </c>
      <c r="AP21" s="47"/>
      <c r="AR21" s="77"/>
      <c r="AS21" s="77"/>
      <c r="AT21" s="77"/>
      <c r="AU21" s="78"/>
      <c r="AV21" s="78"/>
      <c r="AW21" s="47"/>
      <c r="AX21" s="47"/>
      <c r="AY21" s="164"/>
      <c r="AZ21" s="81" t="str">
        <f t="shared" si="34"/>
        <v>Zwischengürtel</v>
      </c>
      <c r="BA21" s="83">
        <f t="shared" si="15"/>
      </c>
      <c r="BB21" s="83">
        <f t="shared" si="16"/>
      </c>
      <c r="BC21" s="83">
        <f t="shared" si="17"/>
      </c>
      <c r="BD21" s="83">
        <f t="shared" si="18"/>
      </c>
      <c r="BE21" s="83">
        <f t="shared" si="35"/>
        <v>0</v>
      </c>
      <c r="BF21" s="83">
        <f t="shared" si="36"/>
        <v>0</v>
      </c>
      <c r="BG21" s="83" t="s">
        <v>75</v>
      </c>
      <c r="BH21" s="83" t="s">
        <v>76</v>
      </c>
      <c r="BI21" s="83"/>
      <c r="BJ21" s="83"/>
      <c r="BK21" s="83"/>
      <c r="BL21" s="83">
        <f t="shared" si="19"/>
      </c>
      <c r="BM21" s="83" t="s">
        <v>77</v>
      </c>
      <c r="BN21" s="83">
        <v>11</v>
      </c>
      <c r="BO21" s="83">
        <v>72</v>
      </c>
      <c r="BP21" s="81"/>
      <c r="BQ21" s="47"/>
      <c r="BR21" s="85"/>
      <c r="BS21" s="85"/>
      <c r="BT21" s="85"/>
    </row>
    <row r="22" spans="1:72" ht="18" customHeight="1">
      <c r="A22" s="125">
        <v>17</v>
      </c>
      <c r="B22" s="58"/>
      <c r="C22" s="43"/>
      <c r="D22" s="70">
        <f t="shared" si="0"/>
      </c>
      <c r="E22" s="71">
        <f t="shared" si="1"/>
      </c>
      <c r="F22" s="70">
        <f t="shared" si="2"/>
      </c>
      <c r="G22" s="72">
        <f t="shared" si="3"/>
      </c>
      <c r="H22" s="73">
        <f t="shared" si="4"/>
      </c>
      <c r="I22" s="44"/>
      <c r="J22" s="64">
        <f t="shared" si="5"/>
      </c>
      <c r="K22" s="64">
        <f t="shared" si="5"/>
      </c>
      <c r="L22" s="64">
        <f t="shared" si="20"/>
      </c>
      <c r="M22" s="64"/>
      <c r="N22" s="64">
        <f t="shared" si="6"/>
      </c>
      <c r="O22" s="64"/>
      <c r="P22" s="64">
        <f t="shared" si="21"/>
      </c>
      <c r="Q22" s="64"/>
      <c r="R22" s="64"/>
      <c r="S22" s="64">
        <f t="shared" si="22"/>
      </c>
      <c r="T22" s="64">
        <f t="shared" si="23"/>
      </c>
      <c r="U22" s="64">
        <f t="shared" si="24"/>
      </c>
      <c r="V22" s="64">
        <f t="shared" si="25"/>
      </c>
      <c r="W22" s="64">
        <f t="shared" si="26"/>
      </c>
      <c r="X22" s="64">
        <f t="shared" si="27"/>
      </c>
      <c r="Y22" s="64">
        <f t="shared" si="7"/>
      </c>
      <c r="Z22" s="64">
        <f t="shared" si="28"/>
      </c>
      <c r="AA22" s="64"/>
      <c r="AB22" s="166"/>
      <c r="AC22" s="165">
        <f t="shared" si="29"/>
      </c>
      <c r="AD22" s="165" t="str">
        <f t="shared" si="30"/>
        <v>X</v>
      </c>
      <c r="AE22" s="64" t="str">
        <f t="shared" si="8"/>
        <v>X</v>
      </c>
      <c r="AF22" s="64" t="str">
        <f t="shared" si="31"/>
        <v>X</v>
      </c>
      <c r="AG22" s="65">
        <f t="shared" si="32"/>
      </c>
      <c r="AH22" s="66">
        <f>IF($I22="","",Deckblatt!$R$15)</f>
      </c>
      <c r="AI22" s="67">
        <f t="shared" si="9"/>
      </c>
      <c r="AJ22" s="68">
        <f t="shared" si="10"/>
      </c>
      <c r="AK22" s="69">
        <f t="shared" si="11"/>
      </c>
      <c r="AL22" s="167">
        <f t="shared" si="12"/>
      </c>
      <c r="AM22" s="173">
        <f t="shared" si="13"/>
      </c>
      <c r="AN22" s="171">
        <f t="shared" si="14"/>
      </c>
      <c r="AO22" s="169">
        <f t="shared" si="33"/>
      </c>
      <c r="AP22" s="47"/>
      <c r="AR22" s="77"/>
      <c r="AS22" s="77"/>
      <c r="AT22" s="77"/>
      <c r="AU22" s="78"/>
      <c r="AV22" s="78"/>
      <c r="AW22" s="47"/>
      <c r="AX22" s="47"/>
      <c r="AY22" s="164"/>
      <c r="AZ22" s="81" t="str">
        <f t="shared" si="34"/>
        <v>Zwischengürtel</v>
      </c>
      <c r="BA22" s="83">
        <f t="shared" si="15"/>
      </c>
      <c r="BB22" s="83">
        <f t="shared" si="16"/>
      </c>
      <c r="BC22" s="83">
        <f t="shared" si="17"/>
      </c>
      <c r="BD22" s="83">
        <f t="shared" si="18"/>
      </c>
      <c r="BE22" s="83">
        <f t="shared" si="35"/>
        <v>0</v>
      </c>
      <c r="BF22" s="83">
        <f t="shared" si="36"/>
        <v>0</v>
      </c>
      <c r="BG22" s="83" t="s">
        <v>76</v>
      </c>
      <c r="BH22" s="83" t="s">
        <v>77</v>
      </c>
      <c r="BI22" s="83"/>
      <c r="BJ22" s="83"/>
      <c r="BK22" s="83"/>
      <c r="BL22" s="83">
        <f t="shared" si="19"/>
      </c>
      <c r="BM22" s="83" t="s">
        <v>78</v>
      </c>
      <c r="BN22" s="83">
        <v>12</v>
      </c>
      <c r="BO22" s="83">
        <v>84</v>
      </c>
      <c r="BP22" s="81"/>
      <c r="BQ22" s="47"/>
      <c r="BR22" s="85"/>
      <c r="BS22" s="85"/>
      <c r="BT22" s="85"/>
    </row>
    <row r="23" spans="1:72" ht="18" customHeight="1">
      <c r="A23" s="125">
        <v>18</v>
      </c>
      <c r="B23" s="58"/>
      <c r="C23" s="43"/>
      <c r="D23" s="70">
        <f t="shared" si="0"/>
      </c>
      <c r="E23" s="71">
        <f t="shared" si="1"/>
      </c>
      <c r="F23" s="70">
        <f t="shared" si="2"/>
      </c>
      <c r="G23" s="72">
        <f t="shared" si="3"/>
      </c>
      <c r="H23" s="73">
        <f t="shared" si="4"/>
      </c>
      <c r="I23" s="44"/>
      <c r="J23" s="64">
        <f t="shared" si="5"/>
      </c>
      <c r="K23" s="64">
        <f t="shared" si="5"/>
      </c>
      <c r="L23" s="64">
        <f t="shared" si="20"/>
      </c>
      <c r="M23" s="64"/>
      <c r="N23" s="64">
        <f t="shared" si="6"/>
      </c>
      <c r="O23" s="64"/>
      <c r="P23" s="64">
        <f t="shared" si="21"/>
      </c>
      <c r="Q23" s="64"/>
      <c r="R23" s="64"/>
      <c r="S23" s="64">
        <f t="shared" si="22"/>
      </c>
      <c r="T23" s="64">
        <f t="shared" si="23"/>
      </c>
      <c r="U23" s="64">
        <f t="shared" si="24"/>
      </c>
      <c r="V23" s="64">
        <f t="shared" si="25"/>
      </c>
      <c r="W23" s="64">
        <f t="shared" si="26"/>
      </c>
      <c r="X23" s="64">
        <f t="shared" si="27"/>
      </c>
      <c r="Y23" s="64">
        <f t="shared" si="7"/>
      </c>
      <c r="Z23" s="64">
        <f t="shared" si="28"/>
      </c>
      <c r="AA23" s="64"/>
      <c r="AB23" s="166"/>
      <c r="AC23" s="165">
        <f t="shared" si="29"/>
      </c>
      <c r="AD23" s="165" t="str">
        <f t="shared" si="30"/>
        <v>X</v>
      </c>
      <c r="AE23" s="64" t="str">
        <f t="shared" si="8"/>
        <v>X</v>
      </c>
      <c r="AF23" s="64" t="str">
        <f t="shared" si="31"/>
        <v>X</v>
      </c>
      <c r="AG23" s="65">
        <f t="shared" si="32"/>
      </c>
      <c r="AH23" s="66">
        <f>IF($I23="","",Deckblatt!$R$15)</f>
      </c>
      <c r="AI23" s="67">
        <f t="shared" si="9"/>
      </c>
      <c r="AJ23" s="68">
        <f t="shared" si="10"/>
      </c>
      <c r="AK23" s="69">
        <f t="shared" si="11"/>
      </c>
      <c r="AL23" s="167">
        <f t="shared" si="12"/>
      </c>
      <c r="AM23" s="173">
        <f t="shared" si="13"/>
      </c>
      <c r="AN23" s="171">
        <f t="shared" si="14"/>
      </c>
      <c r="AO23" s="169">
        <f t="shared" si="33"/>
      </c>
      <c r="AP23" s="47"/>
      <c r="AR23" s="77"/>
      <c r="AS23" s="77"/>
      <c r="AT23" s="77"/>
      <c r="AU23" s="78"/>
      <c r="AV23" s="78"/>
      <c r="AW23" s="47"/>
      <c r="AX23" s="47"/>
      <c r="AY23" s="164"/>
      <c r="AZ23" s="81" t="str">
        <f t="shared" si="34"/>
        <v>Zwischengürtel</v>
      </c>
      <c r="BA23" s="83">
        <f t="shared" si="15"/>
      </c>
      <c r="BB23" s="83">
        <f t="shared" si="16"/>
      </c>
      <c r="BC23" s="83">
        <f t="shared" si="17"/>
      </c>
      <c r="BD23" s="83">
        <f t="shared" si="18"/>
      </c>
      <c r="BE23" s="83">
        <f t="shared" si="35"/>
        <v>0</v>
      </c>
      <c r="BF23" s="83">
        <f t="shared" si="36"/>
        <v>0</v>
      </c>
      <c r="BG23" s="83" t="s">
        <v>77</v>
      </c>
      <c r="BH23" s="83" t="s">
        <v>78</v>
      </c>
      <c r="BI23" s="83"/>
      <c r="BJ23" s="83"/>
      <c r="BK23" s="83"/>
      <c r="BL23" s="83">
        <f t="shared" si="19"/>
      </c>
      <c r="BM23" s="81"/>
      <c r="BN23" s="81"/>
      <c r="BO23" s="81"/>
      <c r="BP23" s="81"/>
      <c r="BQ23" s="47"/>
      <c r="BR23" s="85"/>
      <c r="BS23" s="85"/>
      <c r="BT23" s="85"/>
    </row>
    <row r="24" spans="1:72" ht="18" customHeight="1">
      <c r="A24" s="125">
        <v>19</v>
      </c>
      <c r="B24" s="58"/>
      <c r="C24" s="43"/>
      <c r="D24" s="70">
        <f t="shared" si="0"/>
      </c>
      <c r="E24" s="71">
        <f t="shared" si="1"/>
      </c>
      <c r="F24" s="70">
        <f t="shared" si="2"/>
      </c>
      <c r="G24" s="72">
        <f t="shared" si="3"/>
      </c>
      <c r="H24" s="73">
        <f t="shared" si="4"/>
      </c>
      <c r="I24" s="44"/>
      <c r="J24" s="64">
        <f t="shared" si="5"/>
      </c>
      <c r="K24" s="64">
        <f t="shared" si="5"/>
      </c>
      <c r="L24" s="64">
        <f t="shared" si="20"/>
      </c>
      <c r="M24" s="64"/>
      <c r="N24" s="64">
        <f t="shared" si="6"/>
      </c>
      <c r="O24" s="64"/>
      <c r="P24" s="64">
        <f t="shared" si="21"/>
      </c>
      <c r="Q24" s="64"/>
      <c r="R24" s="64"/>
      <c r="S24" s="64">
        <f t="shared" si="22"/>
      </c>
      <c r="T24" s="64">
        <f t="shared" si="23"/>
      </c>
      <c r="U24" s="64">
        <f t="shared" si="24"/>
      </c>
      <c r="V24" s="64">
        <f t="shared" si="25"/>
      </c>
      <c r="W24" s="64">
        <f t="shared" si="26"/>
      </c>
      <c r="X24" s="64">
        <f t="shared" si="27"/>
      </c>
      <c r="Y24" s="64">
        <f t="shared" si="7"/>
      </c>
      <c r="Z24" s="64">
        <f t="shared" si="28"/>
      </c>
      <c r="AA24" s="64"/>
      <c r="AB24" s="166"/>
      <c r="AC24" s="165">
        <f t="shared" si="29"/>
      </c>
      <c r="AD24" s="165" t="str">
        <f t="shared" si="30"/>
        <v>X</v>
      </c>
      <c r="AE24" s="64" t="str">
        <f t="shared" si="8"/>
        <v>X</v>
      </c>
      <c r="AF24" s="64" t="str">
        <f t="shared" si="31"/>
        <v>X</v>
      </c>
      <c r="AG24" s="65">
        <f t="shared" si="32"/>
      </c>
      <c r="AH24" s="66">
        <f>IF($I24="","",Deckblatt!$R$15)</f>
      </c>
      <c r="AI24" s="67">
        <f t="shared" si="9"/>
      </c>
      <c r="AJ24" s="68">
        <f t="shared" si="10"/>
      </c>
      <c r="AK24" s="69">
        <f t="shared" si="11"/>
      </c>
      <c r="AL24" s="167">
        <f t="shared" si="12"/>
      </c>
      <c r="AM24" s="173">
        <f t="shared" si="13"/>
      </c>
      <c r="AN24" s="171">
        <f t="shared" si="14"/>
      </c>
      <c r="AO24" s="169">
        <f t="shared" si="33"/>
      </c>
      <c r="AP24" s="47"/>
      <c r="AR24" s="77"/>
      <c r="AS24" s="77"/>
      <c r="AT24" s="77"/>
      <c r="AU24" s="78"/>
      <c r="AV24" s="78"/>
      <c r="AW24" s="47"/>
      <c r="AX24" s="47"/>
      <c r="AY24" s="164"/>
      <c r="AZ24" s="81" t="str">
        <f t="shared" si="34"/>
        <v>Zwischengürtel</v>
      </c>
      <c r="BA24" s="83">
        <f t="shared" si="15"/>
      </c>
      <c r="BB24" s="83">
        <f t="shared" si="16"/>
      </c>
      <c r="BC24" s="83">
        <f t="shared" si="17"/>
      </c>
      <c r="BD24" s="83">
        <f t="shared" si="18"/>
      </c>
      <c r="BE24" s="83">
        <f t="shared" si="35"/>
        <v>0</v>
      </c>
      <c r="BF24" s="83">
        <f t="shared" si="36"/>
        <v>0</v>
      </c>
      <c r="BG24" s="249" t="s">
        <v>102</v>
      </c>
      <c r="BH24" s="249"/>
      <c r="BI24" s="83"/>
      <c r="BJ24" s="83"/>
      <c r="BK24" s="83"/>
      <c r="BL24" s="83">
        <f t="shared" si="19"/>
      </c>
      <c r="BM24" s="81"/>
      <c r="BN24" s="81"/>
      <c r="BO24" s="81"/>
      <c r="BP24" s="81"/>
      <c r="BQ24" s="47"/>
      <c r="BR24" s="85"/>
      <c r="BS24" s="85"/>
      <c r="BT24" s="85"/>
    </row>
    <row r="25" spans="1:72" ht="18" customHeight="1" thickBot="1">
      <c r="A25" s="126">
        <v>20</v>
      </c>
      <c r="B25" s="59"/>
      <c r="C25" s="56"/>
      <c r="D25" s="70">
        <f t="shared" si="0"/>
      </c>
      <c r="E25" s="74">
        <f t="shared" si="1"/>
      </c>
      <c r="F25" s="75">
        <f t="shared" si="2"/>
      </c>
      <c r="G25" s="72">
        <f t="shared" si="3"/>
      </c>
      <c r="H25" s="73">
        <f t="shared" si="4"/>
      </c>
      <c r="I25" s="44"/>
      <c r="J25" s="64">
        <f t="shared" si="5"/>
      </c>
      <c r="K25" s="64">
        <f t="shared" si="5"/>
      </c>
      <c r="L25" s="64">
        <f t="shared" si="20"/>
      </c>
      <c r="M25" s="64"/>
      <c r="N25" s="64">
        <f t="shared" si="6"/>
      </c>
      <c r="O25" s="64"/>
      <c r="P25" s="64">
        <f t="shared" si="21"/>
      </c>
      <c r="Q25" s="64"/>
      <c r="R25" s="64"/>
      <c r="S25" s="64">
        <f t="shared" si="22"/>
      </c>
      <c r="T25" s="64">
        <f t="shared" si="23"/>
      </c>
      <c r="U25" s="64">
        <f t="shared" si="24"/>
      </c>
      <c r="V25" s="64">
        <f t="shared" si="25"/>
      </c>
      <c r="W25" s="64">
        <f t="shared" si="26"/>
      </c>
      <c r="X25" s="64">
        <f t="shared" si="27"/>
      </c>
      <c r="Y25" s="64">
        <f t="shared" si="7"/>
      </c>
      <c r="Z25" s="64">
        <f t="shared" si="28"/>
      </c>
      <c r="AA25" s="64"/>
      <c r="AB25" s="166"/>
      <c r="AC25" s="165">
        <f t="shared" si="29"/>
      </c>
      <c r="AD25" s="165" t="str">
        <f t="shared" si="30"/>
        <v>X</v>
      </c>
      <c r="AE25" s="64" t="str">
        <f t="shared" si="8"/>
        <v>X</v>
      </c>
      <c r="AF25" s="64" t="str">
        <f t="shared" si="31"/>
        <v>X</v>
      </c>
      <c r="AG25" s="65">
        <f t="shared" si="32"/>
      </c>
      <c r="AH25" s="66">
        <f>IF($I25="","",Deckblatt!$R$15)</f>
      </c>
      <c r="AI25" s="67">
        <f t="shared" si="9"/>
      </c>
      <c r="AJ25" s="68">
        <f t="shared" si="10"/>
      </c>
      <c r="AK25" s="69">
        <f t="shared" si="11"/>
      </c>
      <c r="AL25" s="167">
        <f t="shared" si="12"/>
      </c>
      <c r="AM25" s="174">
        <f t="shared" si="13"/>
      </c>
      <c r="AN25" s="172">
        <f t="shared" si="14"/>
      </c>
      <c r="AO25" s="169">
        <f t="shared" si="33"/>
      </c>
      <c r="AP25" s="47"/>
      <c r="AR25" s="77"/>
      <c r="AS25" s="77"/>
      <c r="AT25" s="77"/>
      <c r="AU25" s="78"/>
      <c r="AV25" s="78"/>
      <c r="AW25" s="47"/>
      <c r="AX25" s="47"/>
      <c r="AY25" s="164"/>
      <c r="AZ25" s="81" t="str">
        <f t="shared" si="34"/>
        <v>Zwischengürtel</v>
      </c>
      <c r="BA25" s="83">
        <f t="shared" si="15"/>
      </c>
      <c r="BB25" s="83">
        <f t="shared" si="16"/>
      </c>
      <c r="BC25" s="83">
        <f t="shared" si="17"/>
      </c>
      <c r="BD25" s="83">
        <f t="shared" si="18"/>
      </c>
      <c r="BE25" s="83">
        <f t="shared" si="35"/>
        <v>0</v>
      </c>
      <c r="BF25" s="83">
        <f t="shared" si="36"/>
        <v>0</v>
      </c>
      <c r="BG25" s="83" t="s">
        <v>64</v>
      </c>
      <c r="BH25" s="83" t="s">
        <v>93</v>
      </c>
      <c r="BI25" s="83"/>
      <c r="BJ25" s="83"/>
      <c r="BK25" s="83"/>
      <c r="BL25" s="83">
        <f t="shared" si="19"/>
      </c>
      <c r="BM25" s="81"/>
      <c r="BN25" s="81"/>
      <c r="BO25" s="81"/>
      <c r="BP25" s="81"/>
      <c r="BQ25" s="47"/>
      <c r="BR25" s="85"/>
      <c r="BS25" s="85"/>
      <c r="BT25" s="85"/>
    </row>
    <row r="26" spans="1:72" ht="14.25" customHeight="1">
      <c r="A26" s="127"/>
      <c r="B26" s="128"/>
      <c r="C26" s="129" t="s">
        <v>79</v>
      </c>
      <c r="D26" s="130"/>
      <c r="E26" s="130"/>
      <c r="F26" s="128"/>
      <c r="G26" s="128"/>
      <c r="H26" s="128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31"/>
      <c r="AP26" s="47"/>
      <c r="AR26" s="77"/>
      <c r="AS26" s="77"/>
      <c r="AT26" s="77"/>
      <c r="AU26" s="78"/>
      <c r="AV26" s="78"/>
      <c r="AW26" s="47"/>
      <c r="AX26" s="47"/>
      <c r="AY26" s="164"/>
      <c r="AZ26" s="81"/>
      <c r="BA26" s="81"/>
      <c r="BB26" s="81"/>
      <c r="BC26" s="83"/>
      <c r="BD26" s="81"/>
      <c r="BE26" s="81"/>
      <c r="BF26" s="81"/>
      <c r="BG26" s="83" t="s">
        <v>93</v>
      </c>
      <c r="BH26" s="83" t="s">
        <v>94</v>
      </c>
      <c r="BI26" s="83"/>
      <c r="BJ26" s="83"/>
      <c r="BK26" s="83"/>
      <c r="BL26" s="81"/>
      <c r="BM26" s="81"/>
      <c r="BN26" s="81"/>
      <c r="BO26" s="81"/>
      <c r="BP26" s="81"/>
      <c r="BQ26" s="47"/>
      <c r="BR26" s="85"/>
      <c r="BS26" s="85"/>
      <c r="BT26" s="85"/>
    </row>
    <row r="27" spans="1:72" ht="11.25" customHeight="1">
      <c r="A27" s="132"/>
      <c r="B27" s="133"/>
      <c r="C27" s="134" t="s">
        <v>80</v>
      </c>
      <c r="D27" s="135"/>
      <c r="E27" s="135"/>
      <c r="F27" s="136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8"/>
      <c r="AP27" s="47"/>
      <c r="AQ27" s="77"/>
      <c r="AR27" s="77"/>
      <c r="AS27" s="77"/>
      <c r="AT27" s="77"/>
      <c r="AU27" s="78"/>
      <c r="AV27" s="78"/>
      <c r="AW27" s="47"/>
      <c r="AX27" s="47"/>
      <c r="AY27" s="164"/>
      <c r="AZ27" s="81"/>
      <c r="BA27" s="81"/>
      <c r="BB27" s="81"/>
      <c r="BC27" s="81"/>
      <c r="BD27" s="81"/>
      <c r="BE27" s="81"/>
      <c r="BF27" s="81"/>
      <c r="BG27" s="83" t="s">
        <v>65</v>
      </c>
      <c r="BH27" s="83" t="s">
        <v>95</v>
      </c>
      <c r="BI27" s="83"/>
      <c r="BJ27" s="83"/>
      <c r="BK27" s="83"/>
      <c r="BL27" s="81"/>
      <c r="BM27" s="81"/>
      <c r="BN27" s="81"/>
      <c r="BO27" s="81"/>
      <c r="BP27" s="81"/>
      <c r="BQ27" s="47"/>
      <c r="BR27" s="85"/>
      <c r="BS27" s="85"/>
      <c r="BT27" s="85"/>
    </row>
    <row r="28" spans="1:72" ht="11.25" customHeight="1">
      <c r="A28" s="139"/>
      <c r="B28" s="140"/>
      <c r="C28" s="141" t="s">
        <v>81</v>
      </c>
      <c r="D28" s="142"/>
      <c r="E28" s="142"/>
      <c r="F28" s="136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8"/>
      <c r="AP28" s="47"/>
      <c r="AQ28" s="77"/>
      <c r="AR28" s="77"/>
      <c r="AS28" s="77"/>
      <c r="AT28" s="77"/>
      <c r="AU28" s="78"/>
      <c r="AV28" s="78"/>
      <c r="AW28" s="47"/>
      <c r="AX28" s="47"/>
      <c r="AY28" s="164"/>
      <c r="AZ28" s="81"/>
      <c r="BA28" s="81"/>
      <c r="BB28" s="81"/>
      <c r="BC28" s="81"/>
      <c r="BD28" s="81"/>
      <c r="BE28" s="81"/>
      <c r="BF28" s="81"/>
      <c r="BG28" s="83" t="s">
        <v>95</v>
      </c>
      <c r="BH28" s="83" t="s">
        <v>96</v>
      </c>
      <c r="BI28" s="83"/>
      <c r="BJ28" s="83"/>
      <c r="BK28" s="83"/>
      <c r="BL28" s="81"/>
      <c r="BM28" s="81"/>
      <c r="BN28" s="81"/>
      <c r="BO28" s="81"/>
      <c r="BP28" s="81"/>
      <c r="BQ28" s="47"/>
      <c r="BR28" s="85"/>
      <c r="BS28" s="85"/>
      <c r="BT28" s="85"/>
    </row>
    <row r="29" spans="1:72" ht="11.25" customHeight="1">
      <c r="A29" s="139"/>
      <c r="B29" s="140"/>
      <c r="C29" s="141" t="s">
        <v>82</v>
      </c>
      <c r="D29" s="142"/>
      <c r="E29" s="142"/>
      <c r="F29" s="136"/>
      <c r="G29" s="137"/>
      <c r="H29" s="137"/>
      <c r="I29" s="137" t="s">
        <v>83</v>
      </c>
      <c r="J29" s="137"/>
      <c r="K29" s="137"/>
      <c r="L29" s="137"/>
      <c r="M29" s="137"/>
      <c r="N29" s="247"/>
      <c r="O29" s="247"/>
      <c r="P29" s="247"/>
      <c r="Q29" s="247"/>
      <c r="R29" s="247"/>
      <c r="S29" s="247"/>
      <c r="T29" s="247"/>
      <c r="U29" s="248"/>
      <c r="V29" s="137"/>
      <c r="W29" s="137"/>
      <c r="X29" s="143"/>
      <c r="Y29" s="143"/>
      <c r="Z29" s="143"/>
      <c r="AA29" s="143"/>
      <c r="AB29" s="143"/>
      <c r="AC29" s="143"/>
      <c r="AD29" s="143"/>
      <c r="AE29" s="144"/>
      <c r="AF29" s="137"/>
      <c r="AG29" s="137"/>
      <c r="AH29" s="143"/>
      <c r="AI29" s="143"/>
      <c r="AJ29" s="143"/>
      <c r="AK29" s="143"/>
      <c r="AL29" s="143"/>
      <c r="AM29" s="143"/>
      <c r="AN29" s="137"/>
      <c r="AO29" s="138"/>
      <c r="AP29" s="47"/>
      <c r="AQ29" s="77"/>
      <c r="AR29" s="77"/>
      <c r="AS29" s="77"/>
      <c r="AT29" s="77"/>
      <c r="AU29" s="78"/>
      <c r="AV29" s="78"/>
      <c r="AW29" s="47"/>
      <c r="AX29" s="47"/>
      <c r="AY29" s="164"/>
      <c r="AZ29" s="81"/>
      <c r="BA29" s="81"/>
      <c r="BB29" s="81"/>
      <c r="BC29" s="81"/>
      <c r="BD29" s="81"/>
      <c r="BE29" s="81"/>
      <c r="BF29" s="81"/>
      <c r="BG29" s="83" t="s">
        <v>67</v>
      </c>
      <c r="BH29" s="83" t="s">
        <v>97</v>
      </c>
      <c r="BI29" s="83"/>
      <c r="BJ29" s="83"/>
      <c r="BK29" s="83"/>
      <c r="BL29" s="81"/>
      <c r="BM29" s="81"/>
      <c r="BN29" s="81"/>
      <c r="BO29" s="81"/>
      <c r="BP29" s="81"/>
      <c r="BQ29" s="47"/>
      <c r="BR29" s="85"/>
      <c r="BS29" s="85"/>
      <c r="BT29" s="85"/>
    </row>
    <row r="30" spans="1:72" ht="11.25" customHeight="1">
      <c r="A30" s="139"/>
      <c r="B30" s="140"/>
      <c r="C30" s="141" t="s">
        <v>84</v>
      </c>
      <c r="D30" s="142"/>
      <c r="E30" s="142"/>
      <c r="F30" s="136"/>
      <c r="G30" s="137"/>
      <c r="H30" s="137"/>
      <c r="I30" s="137"/>
      <c r="J30" s="137"/>
      <c r="K30" s="137"/>
      <c r="L30" s="137"/>
      <c r="M30" s="137"/>
      <c r="N30" s="245" t="s">
        <v>85</v>
      </c>
      <c r="O30" s="245"/>
      <c r="P30" s="245"/>
      <c r="Q30" s="245"/>
      <c r="R30" s="245"/>
      <c r="S30" s="245"/>
      <c r="T30" s="245"/>
      <c r="U30" s="145"/>
      <c r="V30" s="145"/>
      <c r="W30" s="145"/>
      <c r="X30" s="245" t="s">
        <v>86</v>
      </c>
      <c r="Y30" s="245"/>
      <c r="Z30" s="245"/>
      <c r="AA30" s="245"/>
      <c r="AB30" s="245"/>
      <c r="AC30" s="245"/>
      <c r="AD30" s="245"/>
      <c r="AE30" s="144"/>
      <c r="AF30" s="145"/>
      <c r="AG30" s="145"/>
      <c r="AH30" s="245" t="s">
        <v>87</v>
      </c>
      <c r="AI30" s="245"/>
      <c r="AJ30" s="245"/>
      <c r="AK30" s="245"/>
      <c r="AL30" s="245"/>
      <c r="AM30" s="245"/>
      <c r="AN30" s="137"/>
      <c r="AO30" s="138"/>
      <c r="AP30" s="47"/>
      <c r="AQ30" s="77"/>
      <c r="AR30" s="77"/>
      <c r="AS30" s="77"/>
      <c r="AT30" s="77"/>
      <c r="AU30" s="78"/>
      <c r="AV30" s="78"/>
      <c r="AW30" s="47"/>
      <c r="AX30" s="47"/>
      <c r="AY30" s="164"/>
      <c r="AZ30" s="178"/>
      <c r="BA30" s="81"/>
      <c r="BB30" s="81"/>
      <c r="BC30" s="81"/>
      <c r="BD30" s="178"/>
      <c r="BE30" s="178"/>
      <c r="BF30" s="178"/>
      <c r="BG30" s="83"/>
      <c r="BH30" s="178"/>
      <c r="BI30" s="83"/>
      <c r="BJ30" s="83"/>
      <c r="BK30" s="83"/>
      <c r="BL30" s="81"/>
      <c r="BM30" s="81"/>
      <c r="BN30" s="81"/>
      <c r="BO30" s="81"/>
      <c r="BP30" s="47"/>
      <c r="BQ30" s="47"/>
      <c r="BR30" s="85"/>
      <c r="BS30" s="85"/>
      <c r="BT30" s="85"/>
    </row>
    <row r="31" spans="1:72" ht="11.25" customHeight="1">
      <c r="A31" s="146"/>
      <c r="B31" s="137"/>
      <c r="C31" s="134" t="s">
        <v>88</v>
      </c>
      <c r="D31" s="147"/>
      <c r="E31" s="147"/>
      <c r="F31" s="137"/>
      <c r="G31" s="137"/>
      <c r="H31" s="137"/>
      <c r="I31" s="137"/>
      <c r="J31" s="137"/>
      <c r="K31" s="137"/>
      <c r="L31" s="137"/>
      <c r="M31" s="137"/>
      <c r="N31" s="246">
        <f>IF(Deckblatt!$R$17="","",Deckblatt!$R$17)</f>
      </c>
      <c r="O31" s="246"/>
      <c r="P31" s="246"/>
      <c r="Q31" s="246"/>
      <c r="R31" s="246"/>
      <c r="S31" s="246"/>
      <c r="T31" s="246"/>
      <c r="U31" s="148"/>
      <c r="V31" s="148"/>
      <c r="W31" s="148"/>
      <c r="X31" s="246">
        <f>IF(Deckblatt!$R$19="","",Deckblatt!$R$19)</f>
      </c>
      <c r="Y31" s="246"/>
      <c r="Z31" s="246"/>
      <c r="AA31" s="246"/>
      <c r="AB31" s="246"/>
      <c r="AC31" s="246"/>
      <c r="AD31" s="246"/>
      <c r="AE31" s="144"/>
      <c r="AF31" s="148"/>
      <c r="AG31" s="148"/>
      <c r="AH31" s="246">
        <f>IF(Deckblatt!$R$21="","",Deckblatt!$R$21)</f>
      </c>
      <c r="AI31" s="246"/>
      <c r="AJ31" s="246"/>
      <c r="AK31" s="246"/>
      <c r="AL31" s="246"/>
      <c r="AM31" s="246"/>
      <c r="AN31" s="137"/>
      <c r="AO31" s="138"/>
      <c r="AP31" s="47"/>
      <c r="AQ31" s="77"/>
      <c r="AR31" s="77"/>
      <c r="AS31" s="77"/>
      <c r="AT31" s="77"/>
      <c r="AU31" s="78"/>
      <c r="AV31" s="78"/>
      <c r="AW31" s="47"/>
      <c r="AX31" s="47"/>
      <c r="AY31" s="164"/>
      <c r="AZ31" s="164"/>
      <c r="BA31" s="47"/>
      <c r="BB31" s="47"/>
      <c r="BC31" s="47"/>
      <c r="BD31" s="164"/>
      <c r="BE31" s="164"/>
      <c r="BF31" s="164"/>
      <c r="BG31" s="163"/>
      <c r="BH31" s="164"/>
      <c r="BI31" s="163"/>
      <c r="BJ31" s="163"/>
      <c r="BK31" s="163"/>
      <c r="BL31" s="47"/>
      <c r="BM31" s="47"/>
      <c r="BN31" s="47"/>
      <c r="BO31" s="47"/>
      <c r="BP31" s="47"/>
      <c r="BQ31" s="47"/>
      <c r="BR31" s="85"/>
      <c r="BS31" s="85"/>
      <c r="BT31" s="85"/>
    </row>
    <row r="32" spans="1:72" ht="6.75" customHeight="1" thickBot="1">
      <c r="A32" s="149"/>
      <c r="B32" s="150"/>
      <c r="C32" s="151"/>
      <c r="D32" s="151"/>
      <c r="E32" s="151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1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2"/>
      <c r="AP32" s="47"/>
      <c r="AQ32" s="85"/>
      <c r="AR32" s="85"/>
      <c r="AS32" s="85"/>
      <c r="AT32" s="85"/>
      <c r="AU32" s="85"/>
      <c r="AV32" s="85"/>
      <c r="AW32" s="85"/>
      <c r="AX32" s="47"/>
      <c r="AY32" s="47"/>
      <c r="AZ32" s="47"/>
      <c r="BA32" s="47"/>
      <c r="BB32" s="47"/>
      <c r="BC32" s="47"/>
      <c r="BD32" s="47"/>
      <c r="BE32" s="47"/>
      <c r="BF32" s="47"/>
      <c r="BG32" s="163"/>
      <c r="BH32" s="47"/>
      <c r="BI32" s="163"/>
      <c r="BJ32" s="163"/>
      <c r="BK32" s="163"/>
      <c r="BL32" s="47"/>
      <c r="BM32" s="47"/>
      <c r="BN32" s="47"/>
      <c r="BO32" s="47"/>
      <c r="BP32" s="47"/>
      <c r="BQ32" s="47"/>
      <c r="BR32" s="85"/>
      <c r="BS32" s="85"/>
      <c r="BT32" s="85"/>
    </row>
    <row r="33" spans="1:69" ht="12.75" customHeight="1">
      <c r="A33" s="153"/>
      <c r="B33" s="153"/>
      <c r="C33" s="154"/>
      <c r="D33" s="154"/>
      <c r="E33" s="154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4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Q33" s="86"/>
      <c r="AR33" s="86"/>
      <c r="AS33" s="86"/>
      <c r="AT33" s="86"/>
      <c r="AU33" s="86"/>
      <c r="AV33" s="86"/>
      <c r="AW33" s="86"/>
      <c r="AY33" s="49"/>
      <c r="AZ33" s="49"/>
      <c r="BA33" s="49"/>
      <c r="BB33" s="49"/>
      <c r="BC33" s="49"/>
      <c r="BD33" s="49"/>
      <c r="BE33" s="49"/>
      <c r="BF33" s="49"/>
      <c r="BG33" s="52"/>
      <c r="BH33" s="49"/>
      <c r="BI33" s="52"/>
      <c r="BJ33" s="52"/>
      <c r="BK33" s="52"/>
      <c r="BL33" s="49"/>
      <c r="BM33" s="49"/>
      <c r="BN33" s="49"/>
      <c r="BO33" s="49"/>
      <c r="BP33" s="49"/>
      <c r="BQ33" s="49"/>
    </row>
    <row r="34" spans="1:63" s="51" customFormat="1" ht="10.5" customHeight="1">
      <c r="A34" s="155"/>
      <c r="B34" s="155"/>
      <c r="C34" s="156"/>
      <c r="D34" s="156"/>
      <c r="E34" s="156"/>
      <c r="F34" s="155"/>
      <c r="G34" s="155"/>
      <c r="H34" s="155"/>
      <c r="I34" s="157"/>
      <c r="J34" s="158" t="s">
        <v>89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6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BG34" s="52"/>
      <c r="BI34" s="52"/>
      <c r="BJ34" s="52"/>
      <c r="BK34" s="52"/>
    </row>
    <row r="35" spans="1:66" s="51" customFormat="1" ht="9.75" customHeight="1">
      <c r="A35" s="155"/>
      <c r="B35" s="155"/>
      <c r="C35" s="156"/>
      <c r="D35" s="156"/>
      <c r="E35" s="156"/>
      <c r="F35" s="155"/>
      <c r="G35" s="155"/>
      <c r="H35" s="155"/>
      <c r="I35" s="159"/>
      <c r="J35" s="158" t="s">
        <v>92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6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Y35" s="175"/>
      <c r="AZ35" s="175"/>
      <c r="BA35" s="175"/>
      <c r="BB35" s="175"/>
      <c r="BC35" s="175"/>
      <c r="BD35" s="175"/>
      <c r="BE35" s="175"/>
      <c r="BF35" s="175"/>
      <c r="BG35" s="91"/>
      <c r="BH35" s="175"/>
      <c r="BI35" s="91"/>
      <c r="BJ35" s="91"/>
      <c r="BK35" s="91"/>
      <c r="BL35" s="175"/>
      <c r="BM35" s="175"/>
      <c r="BN35" s="175"/>
    </row>
    <row r="36" spans="1:66" s="51" customFormat="1" ht="12.75" customHeight="1">
      <c r="A36" s="160"/>
      <c r="B36" s="160"/>
      <c r="C36" s="161"/>
      <c r="D36" s="161"/>
      <c r="E36" s="161"/>
      <c r="F36" s="161"/>
      <c r="G36" s="161"/>
      <c r="H36" s="161"/>
      <c r="I36" s="161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Y36" s="175"/>
      <c r="AZ36" s="175"/>
      <c r="BA36" s="175"/>
      <c r="BB36" s="175"/>
      <c r="BC36" s="175"/>
      <c r="BD36" s="175"/>
      <c r="BE36" s="175"/>
      <c r="BF36" s="175"/>
      <c r="BG36" s="91"/>
      <c r="BH36" s="175"/>
      <c r="BI36" s="91"/>
      <c r="BJ36" s="91"/>
      <c r="BK36" s="91"/>
      <c r="BL36" s="175"/>
      <c r="BM36" s="175"/>
      <c r="BN36" s="175"/>
    </row>
    <row r="37" spans="1:66" s="51" customFormat="1" ht="12.75" customHeight="1">
      <c r="A37" s="53"/>
      <c r="B37" s="53"/>
      <c r="C37" s="52"/>
      <c r="D37" s="52"/>
      <c r="E37" s="52"/>
      <c r="F37" s="52"/>
      <c r="G37" s="52"/>
      <c r="H37" s="54"/>
      <c r="I37" s="5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Y37" s="175"/>
      <c r="AZ37" s="175"/>
      <c r="BA37" s="175"/>
      <c r="BB37" s="175"/>
      <c r="BC37" s="175"/>
      <c r="BD37" s="175"/>
      <c r="BE37" s="175"/>
      <c r="BF37" s="175"/>
      <c r="BG37" s="91"/>
      <c r="BH37" s="175"/>
      <c r="BI37" s="91"/>
      <c r="BJ37" s="91"/>
      <c r="BK37" s="91"/>
      <c r="BL37" s="175"/>
      <c r="BM37" s="175"/>
      <c r="BN37" s="175"/>
    </row>
    <row r="38" spans="1:63" s="51" customFormat="1" ht="12.75" customHeight="1">
      <c r="A38" s="53"/>
      <c r="B38" s="53"/>
      <c r="C38" s="52"/>
      <c r="D38" s="52"/>
      <c r="E38" s="52"/>
      <c r="F38" s="52"/>
      <c r="G38" s="52"/>
      <c r="H38" s="52"/>
      <c r="I38" s="5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BG38" s="52"/>
      <c r="BI38" s="52"/>
      <c r="BJ38" s="52"/>
      <c r="BK38" s="52"/>
    </row>
    <row r="39" spans="3:63" s="51" customFormat="1" ht="12.75" customHeight="1">
      <c r="C39" s="50"/>
      <c r="D39" s="50"/>
      <c r="E39" s="50"/>
      <c r="H39" s="55"/>
      <c r="I39" s="52"/>
      <c r="AG39" s="52"/>
      <c r="AH39" s="52"/>
      <c r="BG39" s="52"/>
      <c r="BI39" s="52"/>
      <c r="BJ39" s="52"/>
      <c r="BK39" s="52"/>
    </row>
    <row r="40" spans="3:63" s="51" customFormat="1" ht="12.75" customHeight="1">
      <c r="C40" s="50"/>
      <c r="D40" s="50"/>
      <c r="E40" s="50"/>
      <c r="H40" s="55"/>
      <c r="I40" s="52"/>
      <c r="AG40" s="52"/>
      <c r="AH40" s="52"/>
      <c r="BG40" s="52"/>
      <c r="BI40" s="52"/>
      <c r="BJ40" s="52"/>
      <c r="BK40" s="52"/>
    </row>
    <row r="41" spans="3:63" s="51" customFormat="1" ht="12.75" customHeight="1">
      <c r="C41" s="50"/>
      <c r="D41" s="50"/>
      <c r="E41" s="50"/>
      <c r="H41" s="55"/>
      <c r="I41" s="52"/>
      <c r="AG41" s="52"/>
      <c r="AH41" s="52"/>
      <c r="BG41" s="52"/>
      <c r="BI41" s="52"/>
      <c r="BJ41" s="52"/>
      <c r="BK41" s="52"/>
    </row>
    <row r="42" spans="3:56" s="51" customFormat="1" ht="12.75" customHeight="1">
      <c r="C42" s="50"/>
      <c r="D42" s="50"/>
      <c r="E42" s="50"/>
      <c r="H42" s="55"/>
      <c r="I42" s="52"/>
      <c r="AG42" s="52"/>
      <c r="AH42" s="52"/>
      <c r="AY42" s="52"/>
      <c r="AZ42" s="52"/>
      <c r="BB42" s="52"/>
      <c r="BC42" s="52"/>
      <c r="BD42" s="52"/>
    </row>
    <row r="43" spans="9:56" s="51" customFormat="1" ht="12.75" customHeight="1">
      <c r="I43" s="52"/>
      <c r="AG43" s="52"/>
      <c r="AH43" s="52"/>
      <c r="AY43" s="52"/>
      <c r="AZ43" s="52"/>
      <c r="BB43" s="52"/>
      <c r="BC43" s="52"/>
      <c r="BD43" s="52"/>
    </row>
    <row r="44" spans="3:56" s="51" customFormat="1" ht="12.75" customHeight="1">
      <c r="C44" s="50"/>
      <c r="D44" s="50"/>
      <c r="E44" s="50"/>
      <c r="I44" s="52"/>
      <c r="AG44" s="52"/>
      <c r="AH44" s="52"/>
      <c r="AY44" s="52"/>
      <c r="AZ44" s="52"/>
      <c r="BB44" s="52"/>
      <c r="BC44" s="52"/>
      <c r="BD44" s="52"/>
    </row>
    <row r="45" spans="3:56" s="51" customFormat="1" ht="12.75" customHeight="1">
      <c r="C45" s="50"/>
      <c r="D45" s="50"/>
      <c r="E45" s="50"/>
      <c r="I45" s="52"/>
      <c r="AG45" s="52"/>
      <c r="AH45" s="52"/>
      <c r="AY45" s="52"/>
      <c r="AZ45" s="52"/>
      <c r="BB45" s="52"/>
      <c r="BC45" s="52"/>
      <c r="BD45" s="52"/>
    </row>
    <row r="46" spans="9:56" s="51" customFormat="1" ht="12.75" customHeight="1">
      <c r="I46" s="52"/>
      <c r="AG46" s="52"/>
      <c r="AH46" s="52"/>
      <c r="AY46" s="52"/>
      <c r="AZ46" s="52"/>
      <c r="BB46" s="52"/>
      <c r="BC46" s="52"/>
      <c r="BD46" s="52"/>
    </row>
    <row r="47" spans="3:56" s="51" customFormat="1" ht="12.75" customHeight="1">
      <c r="C47" s="50"/>
      <c r="D47" s="50"/>
      <c r="E47" s="50"/>
      <c r="I47" s="52"/>
      <c r="AG47" s="52"/>
      <c r="AH47" s="52"/>
      <c r="AY47" s="52"/>
      <c r="AZ47" s="52"/>
      <c r="BB47" s="52"/>
      <c r="BC47" s="52"/>
      <c r="BD47" s="52"/>
    </row>
    <row r="48" spans="3:56" s="51" customFormat="1" ht="12.75" customHeight="1">
      <c r="C48" s="50"/>
      <c r="D48" s="50"/>
      <c r="E48" s="50"/>
      <c r="I48" s="52"/>
      <c r="AG48" s="52"/>
      <c r="AH48" s="52"/>
      <c r="AY48" s="52"/>
      <c r="AZ48" s="52"/>
      <c r="BB48" s="52"/>
      <c r="BC48" s="52"/>
      <c r="BD48" s="52"/>
    </row>
    <row r="49" spans="3:56" s="51" customFormat="1" ht="12.75" customHeight="1">
      <c r="C49" s="50"/>
      <c r="D49" s="50"/>
      <c r="E49" s="50"/>
      <c r="AY49" s="52"/>
      <c r="AZ49" s="52"/>
      <c r="BB49" s="52"/>
      <c r="BC49" s="52"/>
      <c r="BD49" s="52"/>
    </row>
    <row r="50" spans="51:56" s="51" customFormat="1" ht="12.75" customHeight="1">
      <c r="AY50" s="52"/>
      <c r="AZ50" s="52"/>
      <c r="BB50" s="52"/>
      <c r="BC50" s="52"/>
      <c r="BD50" s="52"/>
    </row>
    <row r="51" spans="51:56" s="51" customFormat="1" ht="12.75" customHeight="1">
      <c r="AY51" s="52"/>
      <c r="AZ51" s="52"/>
      <c r="BB51" s="52"/>
      <c r="BC51" s="52"/>
      <c r="BD51" s="52"/>
    </row>
    <row r="52" spans="51:56" s="51" customFormat="1" ht="12.75" customHeight="1">
      <c r="AY52" s="52"/>
      <c r="AZ52" s="52"/>
      <c r="BB52" s="52"/>
      <c r="BC52" s="52"/>
      <c r="BD52" s="52"/>
    </row>
    <row r="53" spans="51:56" s="51" customFormat="1" ht="12.75" customHeight="1">
      <c r="AY53" s="52"/>
      <c r="AZ53" s="52"/>
      <c r="BB53" s="52"/>
      <c r="BC53" s="52"/>
      <c r="BD53" s="52"/>
    </row>
    <row r="54" spans="51:56" s="51" customFormat="1" ht="12.75" customHeight="1">
      <c r="AY54" s="52"/>
      <c r="AZ54" s="52"/>
      <c r="BB54" s="52"/>
      <c r="BC54" s="52"/>
      <c r="BD54" s="52"/>
    </row>
    <row r="55" spans="51:56" s="51" customFormat="1" ht="12.75" customHeight="1">
      <c r="AY55" s="52"/>
      <c r="AZ55" s="52"/>
      <c r="BB55" s="52"/>
      <c r="BC55" s="52"/>
      <c r="BD55" s="52"/>
    </row>
    <row r="56" spans="51:56" s="51" customFormat="1" ht="12.75" customHeight="1">
      <c r="AY56" s="52"/>
      <c r="AZ56" s="52"/>
      <c r="BB56" s="52"/>
      <c r="BC56" s="52"/>
      <c r="BD56" s="52"/>
    </row>
    <row r="57" spans="51:56" s="51" customFormat="1" ht="12.75" customHeight="1">
      <c r="AY57" s="52"/>
      <c r="AZ57" s="52"/>
      <c r="BB57" s="52"/>
      <c r="BC57" s="52"/>
      <c r="BD57" s="52"/>
    </row>
    <row r="58" spans="51:56" s="51" customFormat="1" ht="12.75" customHeight="1">
      <c r="AY58" s="52"/>
      <c r="AZ58" s="52"/>
      <c r="BB58" s="52"/>
      <c r="BC58" s="52"/>
      <c r="BD58" s="52"/>
    </row>
    <row r="59" spans="51:56" s="51" customFormat="1" ht="12.75" customHeight="1">
      <c r="AY59" s="52"/>
      <c r="AZ59" s="52"/>
      <c r="BB59" s="52"/>
      <c r="BC59" s="52"/>
      <c r="BD59" s="52"/>
    </row>
    <row r="60" spans="51:56" s="51" customFormat="1" ht="12.75" customHeight="1">
      <c r="AY60" s="52"/>
      <c r="AZ60" s="52"/>
      <c r="BB60" s="52"/>
      <c r="BC60" s="52"/>
      <c r="BD60" s="52"/>
    </row>
    <row r="61" spans="51:56" s="51" customFormat="1" ht="12.75" customHeight="1">
      <c r="AY61" s="52"/>
      <c r="AZ61" s="52"/>
      <c r="BB61" s="52"/>
      <c r="BC61" s="52"/>
      <c r="BD61" s="52"/>
    </row>
    <row r="62" spans="51:56" s="51" customFormat="1" ht="12.75" customHeight="1">
      <c r="AY62" s="52"/>
      <c r="AZ62" s="52"/>
      <c r="BB62" s="52"/>
      <c r="BC62" s="52"/>
      <c r="BD62" s="52"/>
    </row>
    <row r="63" spans="51:56" s="51" customFormat="1" ht="12.75" customHeight="1">
      <c r="AY63" s="52"/>
      <c r="AZ63" s="52"/>
      <c r="BB63" s="52"/>
      <c r="BC63" s="52"/>
      <c r="BD63" s="52"/>
    </row>
    <row r="64" spans="51:56" s="51" customFormat="1" ht="12.75" customHeight="1">
      <c r="AY64" s="52"/>
      <c r="AZ64" s="52"/>
      <c r="BB64" s="52"/>
      <c r="BC64" s="52"/>
      <c r="BD64" s="52"/>
    </row>
    <row r="65" spans="51:56" s="51" customFormat="1" ht="12.75" customHeight="1">
      <c r="AY65" s="52"/>
      <c r="AZ65" s="52"/>
      <c r="BB65" s="52"/>
      <c r="BC65" s="52"/>
      <c r="BD65" s="52"/>
    </row>
    <row r="66" spans="51:56" s="51" customFormat="1" ht="12.75" customHeight="1">
      <c r="AY66" s="52"/>
      <c r="AZ66" s="52"/>
      <c r="BB66" s="52"/>
      <c r="BC66" s="52"/>
      <c r="BD66" s="52"/>
    </row>
    <row r="67" spans="3:56" s="51" customFormat="1" ht="11.25">
      <c r="C67" s="50"/>
      <c r="D67" s="50"/>
      <c r="E67" s="50"/>
      <c r="AY67" s="52"/>
      <c r="AZ67" s="52"/>
      <c r="BB67" s="52"/>
      <c r="BC67" s="52"/>
      <c r="BD67" s="52"/>
    </row>
    <row r="68" spans="3:56" s="51" customFormat="1" ht="11.25">
      <c r="C68" s="50"/>
      <c r="D68" s="50"/>
      <c r="E68" s="50"/>
      <c r="AY68" s="52"/>
      <c r="AZ68" s="52"/>
      <c r="BB68" s="52"/>
      <c r="BC68" s="52"/>
      <c r="BD68" s="52"/>
    </row>
    <row r="69" spans="3:56" s="51" customFormat="1" ht="11.25">
      <c r="C69" s="50"/>
      <c r="D69" s="50"/>
      <c r="E69" s="50"/>
      <c r="AY69" s="52"/>
      <c r="AZ69" s="52"/>
      <c r="BB69" s="52"/>
      <c r="BC69" s="52"/>
      <c r="BD69" s="52"/>
    </row>
    <row r="70" spans="3:56" s="51" customFormat="1" ht="11.25">
      <c r="C70" s="50"/>
      <c r="D70" s="50"/>
      <c r="E70" s="50"/>
      <c r="AY70" s="52"/>
      <c r="AZ70" s="52"/>
      <c r="BB70" s="52"/>
      <c r="BC70" s="52"/>
      <c r="BD70" s="52"/>
    </row>
    <row r="71" spans="51:56" s="51" customFormat="1" ht="11.25">
      <c r="AY71" s="52"/>
      <c r="AZ71" s="52"/>
      <c r="BB71" s="52"/>
      <c r="BC71" s="52"/>
      <c r="BD71" s="52"/>
    </row>
    <row r="72" spans="51:56" s="51" customFormat="1" ht="11.25">
      <c r="AY72" s="52"/>
      <c r="AZ72" s="52"/>
      <c r="BB72" s="52"/>
      <c r="BC72" s="52"/>
      <c r="BD72" s="52"/>
    </row>
    <row r="73" spans="51:56" s="51" customFormat="1" ht="11.25">
      <c r="AY73" s="52"/>
      <c r="AZ73" s="52"/>
      <c r="BB73" s="52"/>
      <c r="BC73" s="52"/>
      <c r="BD73" s="52"/>
    </row>
    <row r="74" spans="51:56" s="51" customFormat="1" ht="11.25">
      <c r="AY74" s="52"/>
      <c r="AZ74" s="52"/>
      <c r="BB74" s="52"/>
      <c r="BC74" s="52"/>
      <c r="BD74" s="52"/>
    </row>
    <row r="75" spans="51:56" s="51" customFormat="1" ht="11.25">
      <c r="AY75" s="52"/>
      <c r="AZ75" s="52"/>
      <c r="BB75" s="52"/>
      <c r="BC75" s="52"/>
      <c r="BD75" s="52"/>
    </row>
    <row r="76" spans="51:56" s="51" customFormat="1" ht="11.25">
      <c r="AY76" s="52"/>
      <c r="AZ76" s="52"/>
      <c r="BB76" s="52"/>
      <c r="BC76" s="52"/>
      <c r="BD76" s="52"/>
    </row>
    <row r="77" spans="51:56" s="51" customFormat="1" ht="11.25">
      <c r="AY77" s="52"/>
      <c r="AZ77" s="52"/>
      <c r="BB77" s="52"/>
      <c r="BC77" s="52"/>
      <c r="BD77" s="52"/>
    </row>
    <row r="78" spans="51:56" s="51" customFormat="1" ht="11.25">
      <c r="AY78" s="52"/>
      <c r="AZ78" s="52"/>
      <c r="BB78" s="52"/>
      <c r="BC78" s="52"/>
      <c r="BD78" s="52"/>
    </row>
    <row r="79" spans="51:56" s="51" customFormat="1" ht="11.25">
      <c r="AY79" s="52"/>
      <c r="AZ79" s="52"/>
      <c r="BB79" s="52"/>
      <c r="BC79" s="52"/>
      <c r="BD79" s="52"/>
    </row>
    <row r="80" spans="51:56" s="51" customFormat="1" ht="11.25">
      <c r="AY80" s="52"/>
      <c r="AZ80" s="52"/>
      <c r="BB80" s="52"/>
      <c r="BC80" s="52"/>
      <c r="BD80" s="52"/>
    </row>
    <row r="81" spans="51:56" s="51" customFormat="1" ht="11.25">
      <c r="AY81" s="52"/>
      <c r="AZ81" s="52"/>
      <c r="BB81" s="52"/>
      <c r="BC81" s="52"/>
      <c r="BD81" s="52"/>
    </row>
    <row r="82" spans="51:56" s="51" customFormat="1" ht="11.25">
      <c r="AY82" s="52"/>
      <c r="AZ82" s="52"/>
      <c r="BB82" s="52"/>
      <c r="BC82" s="52"/>
      <c r="BD82" s="52"/>
    </row>
    <row r="83" spans="51:56" s="51" customFormat="1" ht="11.25">
      <c r="AY83" s="52"/>
      <c r="AZ83" s="52"/>
      <c r="BB83" s="52"/>
      <c r="BC83" s="52"/>
      <c r="BD83" s="52"/>
    </row>
    <row r="84" spans="51:56" s="51" customFormat="1" ht="11.25">
      <c r="AY84" s="52"/>
      <c r="AZ84" s="52"/>
      <c r="BB84" s="52"/>
      <c r="BC84" s="52"/>
      <c r="BD84" s="52"/>
    </row>
    <row r="85" spans="51:56" s="51" customFormat="1" ht="11.25">
      <c r="AY85" s="52"/>
      <c r="AZ85" s="52"/>
      <c r="BB85" s="52"/>
      <c r="BC85" s="52"/>
      <c r="BD85" s="52"/>
    </row>
    <row r="86" spans="3:56" s="51" customFormat="1" ht="11.25">
      <c r="C86" s="50"/>
      <c r="D86" s="50"/>
      <c r="E86" s="50"/>
      <c r="AY86" s="52"/>
      <c r="AZ86" s="52"/>
      <c r="BB86" s="52"/>
      <c r="BC86" s="52"/>
      <c r="BD86" s="52"/>
    </row>
    <row r="87" spans="3:56" s="51" customFormat="1" ht="11.25">
      <c r="C87" s="50"/>
      <c r="D87" s="50"/>
      <c r="E87" s="50"/>
      <c r="AY87" s="52"/>
      <c r="AZ87" s="52"/>
      <c r="BB87" s="52"/>
      <c r="BC87" s="52"/>
      <c r="BD87" s="52"/>
    </row>
    <row r="88" spans="3:56" s="51" customFormat="1" ht="11.25">
      <c r="C88" s="50"/>
      <c r="D88" s="50"/>
      <c r="E88" s="50"/>
      <c r="AY88" s="52"/>
      <c r="AZ88" s="52"/>
      <c r="BB88" s="52"/>
      <c r="BC88" s="52"/>
      <c r="BD88" s="52"/>
    </row>
    <row r="89" spans="3:56" s="51" customFormat="1" ht="11.25">
      <c r="C89" s="50"/>
      <c r="D89" s="50"/>
      <c r="E89" s="50"/>
      <c r="AY89" s="52"/>
      <c r="AZ89" s="52"/>
      <c r="BB89" s="52"/>
      <c r="BC89" s="52"/>
      <c r="BD89" s="52"/>
    </row>
    <row r="90" spans="3:56" s="51" customFormat="1" ht="11.25">
      <c r="C90" s="50"/>
      <c r="D90" s="50"/>
      <c r="E90" s="50"/>
      <c r="AY90" s="52"/>
      <c r="AZ90" s="52"/>
      <c r="BB90" s="52"/>
      <c r="BC90" s="52"/>
      <c r="BD90" s="52"/>
    </row>
    <row r="91" spans="3:56" s="51" customFormat="1" ht="11.25">
      <c r="C91" s="50"/>
      <c r="D91" s="50"/>
      <c r="E91" s="50"/>
      <c r="AY91" s="52"/>
      <c r="AZ91" s="52"/>
      <c r="BB91" s="52"/>
      <c r="BC91" s="52"/>
      <c r="BD91" s="52"/>
    </row>
    <row r="92" spans="3:56" s="51" customFormat="1" ht="11.25">
      <c r="C92" s="50"/>
      <c r="D92" s="50"/>
      <c r="E92" s="50"/>
      <c r="AY92" s="52"/>
      <c r="AZ92" s="52"/>
      <c r="BB92" s="52"/>
      <c r="BC92" s="52"/>
      <c r="BD92" s="52"/>
    </row>
    <row r="93" spans="3:56" s="51" customFormat="1" ht="11.25">
      <c r="C93" s="50"/>
      <c r="D93" s="50"/>
      <c r="E93" s="50"/>
      <c r="AY93" s="52"/>
      <c r="AZ93" s="52"/>
      <c r="BB93" s="52"/>
      <c r="BC93" s="52"/>
      <c r="BD93" s="52"/>
    </row>
    <row r="94" spans="3:56" s="51" customFormat="1" ht="11.25">
      <c r="C94" s="50"/>
      <c r="D94" s="50"/>
      <c r="E94" s="50"/>
      <c r="AY94" s="52"/>
      <c r="AZ94" s="52"/>
      <c r="BB94" s="52"/>
      <c r="BC94" s="52"/>
      <c r="BD94" s="52"/>
    </row>
    <row r="95" spans="3:56" s="51" customFormat="1" ht="11.25">
      <c r="C95" s="50"/>
      <c r="D95" s="50"/>
      <c r="E95" s="50"/>
      <c r="AY95" s="52"/>
      <c r="AZ95" s="52"/>
      <c r="BB95" s="52"/>
      <c r="BC95" s="52"/>
      <c r="BD95" s="52"/>
    </row>
    <row r="96" spans="3:56" s="51" customFormat="1" ht="11.25">
      <c r="C96" s="50"/>
      <c r="D96" s="50"/>
      <c r="E96" s="50"/>
      <c r="AY96" s="52"/>
      <c r="AZ96" s="52"/>
      <c r="BB96" s="52"/>
      <c r="BC96" s="52"/>
      <c r="BD96" s="52"/>
    </row>
    <row r="97" spans="3:56" s="51" customFormat="1" ht="11.25">
      <c r="C97" s="50"/>
      <c r="D97" s="50"/>
      <c r="E97" s="50"/>
      <c r="AY97" s="52"/>
      <c r="AZ97" s="52"/>
      <c r="BB97" s="52"/>
      <c r="BC97" s="52"/>
      <c r="BD97" s="52"/>
    </row>
    <row r="98" spans="51:56" s="49" customFormat="1" ht="11.25">
      <c r="AY98" s="52"/>
      <c r="AZ98" s="52"/>
      <c r="BB98" s="52"/>
      <c r="BC98" s="52"/>
      <c r="BD98" s="52"/>
    </row>
    <row r="99" spans="51:56" s="49" customFormat="1" ht="11.25">
      <c r="AY99" s="52"/>
      <c r="AZ99" s="52"/>
      <c r="BB99" s="52"/>
      <c r="BC99" s="52"/>
      <c r="BD99" s="52"/>
    </row>
    <row r="100" spans="51:56" s="49" customFormat="1" ht="11.25">
      <c r="AY100" s="52"/>
      <c r="AZ100" s="52"/>
      <c r="BB100" s="52"/>
      <c r="BC100" s="52"/>
      <c r="BD100" s="52"/>
    </row>
    <row r="101" spans="3:56" s="49" customFormat="1" ht="11.25">
      <c r="C101" s="48"/>
      <c r="D101" s="48"/>
      <c r="E101" s="48"/>
      <c r="AY101" s="52"/>
      <c r="AZ101" s="52"/>
      <c r="BB101" s="52"/>
      <c r="BC101" s="52"/>
      <c r="BD101" s="52"/>
    </row>
    <row r="102" spans="3:56" s="49" customFormat="1" ht="11.25">
      <c r="C102" s="48"/>
      <c r="D102" s="48"/>
      <c r="E102" s="48"/>
      <c r="AY102" s="52"/>
      <c r="AZ102" s="52"/>
      <c r="BB102" s="52"/>
      <c r="BC102" s="52"/>
      <c r="BD102" s="52"/>
    </row>
    <row r="103" spans="3:56" s="49" customFormat="1" ht="11.25">
      <c r="C103" s="48"/>
      <c r="D103" s="48"/>
      <c r="E103" s="48"/>
      <c r="AY103" s="52"/>
      <c r="AZ103" s="52"/>
      <c r="BB103" s="52"/>
      <c r="BC103" s="52"/>
      <c r="BD103" s="52"/>
    </row>
    <row r="104" spans="3:56" s="49" customFormat="1" ht="11.25">
      <c r="C104" s="48"/>
      <c r="D104" s="48"/>
      <c r="E104" s="48"/>
      <c r="AY104" s="52"/>
      <c r="AZ104" s="52"/>
      <c r="BB104" s="52"/>
      <c r="BC104" s="52"/>
      <c r="BD104" s="52"/>
    </row>
    <row r="105" spans="51:56" s="49" customFormat="1" ht="11.25">
      <c r="AY105" s="52"/>
      <c r="AZ105" s="52"/>
      <c r="BB105" s="52"/>
      <c r="BC105" s="52"/>
      <c r="BD105" s="52"/>
    </row>
    <row r="106" spans="3:56" s="49" customFormat="1" ht="11.25">
      <c r="C106" s="48"/>
      <c r="D106" s="48"/>
      <c r="E106" s="48"/>
      <c r="AY106" s="52"/>
      <c r="AZ106" s="52"/>
      <c r="BB106" s="52"/>
      <c r="BC106" s="52"/>
      <c r="BD106" s="52"/>
    </row>
    <row r="107" spans="3:56" s="49" customFormat="1" ht="11.25">
      <c r="C107" s="48"/>
      <c r="D107" s="48"/>
      <c r="E107" s="48"/>
      <c r="AY107" s="52"/>
      <c r="AZ107" s="52"/>
      <c r="BB107" s="52"/>
      <c r="BC107" s="52"/>
      <c r="BD107" s="52"/>
    </row>
    <row r="108" spans="3:56" s="49" customFormat="1" ht="11.25">
      <c r="C108" s="48"/>
      <c r="D108" s="48"/>
      <c r="E108" s="48"/>
      <c r="AY108" s="52"/>
      <c r="AZ108" s="52"/>
      <c r="BB108" s="52"/>
      <c r="BC108" s="52"/>
      <c r="BD108" s="52"/>
    </row>
    <row r="109" spans="3:56" s="49" customFormat="1" ht="11.25">
      <c r="C109" s="48"/>
      <c r="D109" s="48"/>
      <c r="E109" s="48"/>
      <c r="AY109" s="52"/>
      <c r="AZ109" s="52"/>
      <c r="BB109" s="52"/>
      <c r="BC109" s="52"/>
      <c r="BD109" s="52"/>
    </row>
    <row r="110" spans="3:56" s="49" customFormat="1" ht="11.25">
      <c r="C110" s="48"/>
      <c r="D110" s="48"/>
      <c r="E110" s="48"/>
      <c r="AY110" s="52"/>
      <c r="AZ110" s="52"/>
      <c r="BB110" s="52"/>
      <c r="BC110" s="52"/>
      <c r="BD110" s="52"/>
    </row>
    <row r="111" spans="3:56" s="49" customFormat="1" ht="11.25">
      <c r="C111" s="48"/>
      <c r="D111" s="48"/>
      <c r="E111" s="48"/>
      <c r="AY111" s="52"/>
      <c r="AZ111" s="52"/>
      <c r="BB111" s="52"/>
      <c r="BC111" s="52"/>
      <c r="BD111" s="52"/>
    </row>
    <row r="112" spans="3:56" s="49" customFormat="1" ht="11.25">
      <c r="C112" s="48"/>
      <c r="D112" s="48"/>
      <c r="E112" s="48"/>
      <c r="AY112" s="52"/>
      <c r="AZ112" s="52"/>
      <c r="BB112" s="52"/>
      <c r="BC112" s="52"/>
      <c r="BD112" s="52"/>
    </row>
    <row r="113" spans="3:56" s="49" customFormat="1" ht="11.25">
      <c r="C113" s="48"/>
      <c r="D113" s="48"/>
      <c r="E113" s="48"/>
      <c r="AY113" s="52"/>
      <c r="AZ113" s="52"/>
      <c r="BB113" s="52"/>
      <c r="BC113" s="52"/>
      <c r="BD113" s="52"/>
    </row>
    <row r="114" spans="3:56" s="49" customFormat="1" ht="11.25">
      <c r="C114" s="48"/>
      <c r="D114" s="48"/>
      <c r="E114" s="48"/>
      <c r="AY114" s="52"/>
      <c r="AZ114" s="52"/>
      <c r="BB114" s="52"/>
      <c r="BC114" s="52"/>
      <c r="BD114" s="52"/>
    </row>
    <row r="115" spans="3:56" s="49" customFormat="1" ht="11.25">
      <c r="C115" s="48"/>
      <c r="D115" s="48"/>
      <c r="E115" s="48"/>
      <c r="AY115" s="52"/>
      <c r="AZ115" s="52"/>
      <c r="BB115" s="52"/>
      <c r="BC115" s="52"/>
      <c r="BD115" s="52"/>
    </row>
    <row r="116" spans="51:56" s="49" customFormat="1" ht="11.25">
      <c r="AY116" s="52"/>
      <c r="AZ116" s="52"/>
      <c r="BB116" s="52"/>
      <c r="BC116" s="52"/>
      <c r="BD116" s="52"/>
    </row>
    <row r="117" spans="51:56" s="49" customFormat="1" ht="11.25">
      <c r="AY117" s="52"/>
      <c r="AZ117" s="52"/>
      <c r="BB117" s="52"/>
      <c r="BC117" s="52"/>
      <c r="BD117" s="52"/>
    </row>
    <row r="118" spans="51:56" s="49" customFormat="1" ht="11.25">
      <c r="AY118" s="52"/>
      <c r="AZ118" s="52"/>
      <c r="BB118" s="52"/>
      <c r="BC118" s="52"/>
      <c r="BD118" s="52"/>
    </row>
    <row r="119" spans="51:56" s="49" customFormat="1" ht="11.25">
      <c r="AY119" s="52"/>
      <c r="AZ119" s="52"/>
      <c r="BB119" s="52"/>
      <c r="BC119" s="52"/>
      <c r="BD119" s="52"/>
    </row>
    <row r="120" spans="51:56" s="49" customFormat="1" ht="11.25">
      <c r="AY120" s="52"/>
      <c r="AZ120" s="52"/>
      <c r="BB120" s="52"/>
      <c r="BC120" s="52"/>
      <c r="BD120" s="52"/>
    </row>
    <row r="121" spans="51:56" s="49" customFormat="1" ht="11.25">
      <c r="AY121" s="52"/>
      <c r="AZ121" s="52"/>
      <c r="BB121" s="52"/>
      <c r="BC121" s="52"/>
      <c r="BD121" s="52"/>
    </row>
    <row r="122" spans="51:56" s="49" customFormat="1" ht="11.25">
      <c r="AY122" s="52"/>
      <c r="AZ122" s="52"/>
      <c r="BB122" s="52"/>
      <c r="BC122" s="52"/>
      <c r="BD122" s="52"/>
    </row>
    <row r="123" spans="51:56" s="49" customFormat="1" ht="11.25">
      <c r="AY123" s="52"/>
      <c r="AZ123" s="52"/>
      <c r="BB123" s="52"/>
      <c r="BC123" s="52"/>
      <c r="BD123" s="52"/>
    </row>
    <row r="124" spans="3:56" s="49" customFormat="1" ht="11.25">
      <c r="C124" s="48"/>
      <c r="D124" s="48"/>
      <c r="E124" s="48"/>
      <c r="AY124" s="52"/>
      <c r="AZ124" s="52"/>
      <c r="BB124" s="52"/>
      <c r="BC124" s="52"/>
      <c r="BD124" s="52"/>
    </row>
    <row r="125" spans="3:56" s="49" customFormat="1" ht="11.25">
      <c r="C125" s="48"/>
      <c r="D125" s="48"/>
      <c r="E125" s="48"/>
      <c r="AY125" s="52"/>
      <c r="AZ125" s="52"/>
      <c r="BB125" s="52"/>
      <c r="BC125" s="52"/>
      <c r="BD125" s="52"/>
    </row>
    <row r="126" spans="3:56" s="49" customFormat="1" ht="11.25">
      <c r="C126" s="48"/>
      <c r="D126" s="48"/>
      <c r="E126" s="48"/>
      <c r="AY126" s="52"/>
      <c r="AZ126" s="52"/>
      <c r="BB126" s="52"/>
      <c r="BC126" s="52"/>
      <c r="BD126" s="52"/>
    </row>
    <row r="127" spans="3:56" s="49" customFormat="1" ht="11.25">
      <c r="C127" s="48"/>
      <c r="D127" s="48"/>
      <c r="E127" s="48"/>
      <c r="AY127" s="52"/>
      <c r="AZ127" s="52"/>
      <c r="BB127" s="52"/>
      <c r="BC127" s="52"/>
      <c r="BD127" s="52"/>
    </row>
    <row r="128" spans="3:56" s="49" customFormat="1" ht="11.25">
      <c r="C128" s="48"/>
      <c r="D128" s="48"/>
      <c r="E128" s="48"/>
      <c r="AY128" s="52"/>
      <c r="AZ128" s="52"/>
      <c r="BB128" s="52"/>
      <c r="BC128" s="52"/>
      <c r="BD128" s="52"/>
    </row>
    <row r="129" spans="3:56" s="49" customFormat="1" ht="11.25">
      <c r="C129" s="48"/>
      <c r="D129" s="48"/>
      <c r="E129" s="48"/>
      <c r="AY129" s="52"/>
      <c r="AZ129" s="52"/>
      <c r="BB129" s="52"/>
      <c r="BC129" s="52"/>
      <c r="BD129" s="52"/>
    </row>
    <row r="130" spans="3:56" s="49" customFormat="1" ht="11.25">
      <c r="C130" s="48"/>
      <c r="D130" s="48"/>
      <c r="E130" s="48"/>
      <c r="AY130" s="52"/>
      <c r="AZ130" s="52"/>
      <c r="BB130" s="52"/>
      <c r="BC130" s="52"/>
      <c r="BD130" s="52"/>
    </row>
    <row r="131" spans="3:56" s="49" customFormat="1" ht="11.25">
      <c r="C131" s="48"/>
      <c r="D131" s="48"/>
      <c r="E131" s="48"/>
      <c r="AY131" s="52"/>
      <c r="AZ131" s="52"/>
      <c r="BB131" s="52"/>
      <c r="BC131" s="52"/>
      <c r="BD131" s="52"/>
    </row>
    <row r="132" spans="3:56" s="49" customFormat="1" ht="11.25">
      <c r="C132" s="48"/>
      <c r="D132" s="48"/>
      <c r="E132" s="48"/>
      <c r="AY132" s="52"/>
      <c r="AZ132" s="52"/>
      <c r="BB132" s="52"/>
      <c r="BC132" s="52"/>
      <c r="BD132" s="52"/>
    </row>
    <row r="133" spans="3:56" s="49" customFormat="1" ht="11.25">
      <c r="C133" s="48"/>
      <c r="D133" s="48"/>
      <c r="E133" s="48"/>
      <c r="AY133" s="52"/>
      <c r="AZ133" s="52"/>
      <c r="BB133" s="52"/>
      <c r="BC133" s="52"/>
      <c r="BD133" s="52"/>
    </row>
    <row r="134" spans="3:56" s="49" customFormat="1" ht="11.25">
      <c r="C134" s="48"/>
      <c r="D134" s="48"/>
      <c r="E134" s="48"/>
      <c r="AY134" s="52"/>
      <c r="AZ134" s="52"/>
      <c r="BB134" s="52"/>
      <c r="BC134" s="52"/>
      <c r="BD134" s="52"/>
    </row>
    <row r="135" spans="3:56" s="49" customFormat="1" ht="11.25">
      <c r="C135" s="48"/>
      <c r="D135" s="48"/>
      <c r="E135" s="48"/>
      <c r="AY135" s="52"/>
      <c r="AZ135" s="52"/>
      <c r="BB135" s="52"/>
      <c r="BC135" s="52"/>
      <c r="BD135" s="52"/>
    </row>
    <row r="136" spans="3:56" s="49" customFormat="1" ht="11.25">
      <c r="C136" s="48"/>
      <c r="D136" s="48"/>
      <c r="E136" s="48"/>
      <c r="AY136" s="52"/>
      <c r="AZ136" s="52"/>
      <c r="BB136" s="52"/>
      <c r="BC136" s="52"/>
      <c r="BD136" s="52"/>
    </row>
    <row r="137" spans="3:56" s="49" customFormat="1" ht="11.25">
      <c r="C137" s="48"/>
      <c r="D137" s="48"/>
      <c r="E137" s="48"/>
      <c r="AY137" s="52"/>
      <c r="AZ137" s="52"/>
      <c r="BB137" s="52"/>
      <c r="BC137" s="52"/>
      <c r="BD137" s="52"/>
    </row>
    <row r="138" spans="3:56" s="49" customFormat="1" ht="11.25">
      <c r="C138" s="48"/>
      <c r="D138" s="48"/>
      <c r="E138" s="48"/>
      <c r="AY138" s="52"/>
      <c r="AZ138" s="52"/>
      <c r="BB138" s="52"/>
      <c r="BC138" s="52"/>
      <c r="BD138" s="52"/>
    </row>
    <row r="139" spans="3:56" s="49" customFormat="1" ht="11.25">
      <c r="C139" s="48"/>
      <c r="D139" s="48"/>
      <c r="E139" s="48"/>
      <c r="AY139" s="52"/>
      <c r="AZ139" s="52"/>
      <c r="BB139" s="52"/>
      <c r="BC139" s="52"/>
      <c r="BD139" s="52"/>
    </row>
    <row r="140" spans="3:56" s="49" customFormat="1" ht="11.25">
      <c r="C140" s="48"/>
      <c r="D140" s="48"/>
      <c r="E140" s="48"/>
      <c r="AY140" s="52"/>
      <c r="AZ140" s="52"/>
      <c r="BB140" s="52"/>
      <c r="BC140" s="52"/>
      <c r="BD140" s="52"/>
    </row>
    <row r="141" spans="51:56" s="49" customFormat="1" ht="11.25">
      <c r="AY141" s="52"/>
      <c r="AZ141" s="52"/>
      <c r="BB141" s="52"/>
      <c r="BC141" s="52"/>
      <c r="BD141" s="52"/>
    </row>
    <row r="142" spans="51:56" s="49" customFormat="1" ht="11.25">
      <c r="AY142" s="52"/>
      <c r="AZ142" s="52"/>
      <c r="BB142" s="52"/>
      <c r="BC142" s="52"/>
      <c r="BD142" s="52"/>
    </row>
    <row r="143" spans="51:56" s="49" customFormat="1" ht="11.25">
      <c r="AY143" s="52"/>
      <c r="AZ143" s="52"/>
      <c r="BB143" s="52"/>
      <c r="BC143" s="52"/>
      <c r="BD143" s="52"/>
    </row>
    <row r="144" spans="51:56" s="49" customFormat="1" ht="11.25">
      <c r="AY144" s="52"/>
      <c r="AZ144" s="52"/>
      <c r="BB144" s="52"/>
      <c r="BC144" s="52"/>
      <c r="BD144" s="52"/>
    </row>
    <row r="145" spans="51:56" s="49" customFormat="1" ht="11.25">
      <c r="AY145" s="52"/>
      <c r="AZ145" s="52"/>
      <c r="BB145" s="52"/>
      <c r="BC145" s="52"/>
      <c r="BD145" s="52"/>
    </row>
    <row r="146" spans="51:56" s="49" customFormat="1" ht="11.25">
      <c r="AY146" s="52"/>
      <c r="AZ146" s="52"/>
      <c r="BB146" s="52"/>
      <c r="BC146" s="52"/>
      <c r="BD146" s="52"/>
    </row>
    <row r="147" spans="51:56" s="49" customFormat="1" ht="11.25">
      <c r="AY147" s="52"/>
      <c r="AZ147" s="52"/>
      <c r="BB147" s="52"/>
      <c r="BC147" s="52"/>
      <c r="BD147" s="52"/>
    </row>
    <row r="148" spans="51:56" s="49" customFormat="1" ht="11.25">
      <c r="AY148" s="52"/>
      <c r="AZ148" s="52"/>
      <c r="BB148" s="52"/>
      <c r="BC148" s="52"/>
      <c r="BD148" s="52"/>
    </row>
    <row r="149" spans="3:56" s="49" customFormat="1" ht="11.25">
      <c r="C149" s="48"/>
      <c r="D149" s="48"/>
      <c r="E149" s="48"/>
      <c r="AY149" s="52"/>
      <c r="AZ149" s="52"/>
      <c r="BB149" s="52"/>
      <c r="BC149" s="52"/>
      <c r="BD149" s="52"/>
    </row>
    <row r="150" spans="3:56" s="49" customFormat="1" ht="11.25">
      <c r="C150" s="48"/>
      <c r="D150" s="48"/>
      <c r="E150" s="48"/>
      <c r="AY150" s="52"/>
      <c r="AZ150" s="52"/>
      <c r="BB150" s="52"/>
      <c r="BC150" s="52"/>
      <c r="BD150" s="52"/>
    </row>
    <row r="151" spans="3:56" s="49" customFormat="1" ht="11.25">
      <c r="C151" s="48"/>
      <c r="D151" s="48"/>
      <c r="E151" s="48"/>
      <c r="AY151" s="52"/>
      <c r="AZ151" s="52"/>
      <c r="BB151" s="52"/>
      <c r="BC151" s="52"/>
      <c r="BD151" s="52"/>
    </row>
    <row r="152" spans="51:56" s="49" customFormat="1" ht="11.25">
      <c r="AY152" s="52"/>
      <c r="AZ152" s="52"/>
      <c r="BB152" s="52"/>
      <c r="BC152" s="52"/>
      <c r="BD152" s="52"/>
    </row>
    <row r="153" spans="3:56" s="49" customFormat="1" ht="11.25">
      <c r="C153" s="48"/>
      <c r="D153" s="48"/>
      <c r="E153" s="48"/>
      <c r="AY153" s="52"/>
      <c r="AZ153" s="52"/>
      <c r="BB153" s="52"/>
      <c r="BC153" s="52"/>
      <c r="BD153" s="52"/>
    </row>
    <row r="154" spans="3:56" s="49" customFormat="1" ht="11.25">
      <c r="C154" s="48"/>
      <c r="D154" s="48"/>
      <c r="E154" s="48"/>
      <c r="AY154" s="52"/>
      <c r="AZ154" s="52"/>
      <c r="BB154" s="52"/>
      <c r="BC154" s="52"/>
      <c r="BD154" s="52"/>
    </row>
    <row r="155" spans="3:56" s="49" customFormat="1" ht="11.25">
      <c r="C155" s="48"/>
      <c r="D155" s="48"/>
      <c r="E155" s="48"/>
      <c r="AY155" s="52"/>
      <c r="AZ155" s="52"/>
      <c r="BB155" s="52"/>
      <c r="BC155" s="52"/>
      <c r="BD155" s="52"/>
    </row>
    <row r="156" spans="3:56" s="49" customFormat="1" ht="11.25">
      <c r="C156" s="48"/>
      <c r="D156" s="48"/>
      <c r="E156" s="48"/>
      <c r="AY156" s="52"/>
      <c r="AZ156" s="52"/>
      <c r="BB156" s="52"/>
      <c r="BC156" s="52"/>
      <c r="BD156" s="52"/>
    </row>
    <row r="157" spans="3:56" s="49" customFormat="1" ht="11.25">
      <c r="C157" s="48"/>
      <c r="D157" s="48"/>
      <c r="E157" s="48"/>
      <c r="AY157" s="52"/>
      <c r="AZ157" s="52"/>
      <c r="BB157" s="52"/>
      <c r="BC157" s="52"/>
      <c r="BD157" s="52"/>
    </row>
    <row r="158" spans="3:56" s="49" customFormat="1" ht="11.25">
      <c r="C158" s="48"/>
      <c r="D158" s="48"/>
      <c r="E158" s="48"/>
      <c r="AY158" s="52"/>
      <c r="AZ158" s="52"/>
      <c r="BB158" s="52"/>
      <c r="BC158" s="52"/>
      <c r="BD158" s="52"/>
    </row>
    <row r="159" spans="3:56" s="49" customFormat="1" ht="11.25">
      <c r="C159" s="48"/>
      <c r="D159" s="48"/>
      <c r="E159" s="48"/>
      <c r="AY159" s="52"/>
      <c r="AZ159" s="52"/>
      <c r="BB159" s="52"/>
      <c r="BC159" s="52"/>
      <c r="BD159" s="52"/>
    </row>
    <row r="160" spans="3:56" s="49" customFormat="1" ht="11.25">
      <c r="C160" s="48"/>
      <c r="D160" s="48"/>
      <c r="E160" s="48"/>
      <c r="AY160" s="52"/>
      <c r="AZ160" s="52"/>
      <c r="BB160" s="52"/>
      <c r="BC160" s="52"/>
      <c r="BD160" s="52"/>
    </row>
    <row r="161" spans="3:56" s="49" customFormat="1" ht="11.25">
      <c r="C161" s="48"/>
      <c r="D161" s="48"/>
      <c r="E161" s="48"/>
      <c r="AY161" s="52"/>
      <c r="AZ161" s="52"/>
      <c r="BB161" s="52"/>
      <c r="BC161" s="52"/>
      <c r="BD161" s="52"/>
    </row>
    <row r="162" spans="3:56" s="49" customFormat="1" ht="11.25">
      <c r="C162" s="48"/>
      <c r="D162" s="48"/>
      <c r="E162" s="48"/>
      <c r="AY162" s="52"/>
      <c r="AZ162" s="52"/>
      <c r="BB162" s="52"/>
      <c r="BC162" s="52"/>
      <c r="BD162" s="52"/>
    </row>
    <row r="163" spans="3:56" s="49" customFormat="1" ht="11.25">
      <c r="C163" s="48"/>
      <c r="D163" s="48"/>
      <c r="E163" s="48"/>
      <c r="AY163" s="52"/>
      <c r="AZ163" s="52"/>
      <c r="BB163" s="52"/>
      <c r="BC163" s="52"/>
      <c r="BD163" s="52"/>
    </row>
    <row r="164" spans="3:56" s="49" customFormat="1" ht="11.25">
      <c r="C164" s="48"/>
      <c r="D164" s="48"/>
      <c r="E164" s="48"/>
      <c r="AY164" s="52"/>
      <c r="AZ164" s="52"/>
      <c r="BB164" s="52"/>
      <c r="BC164" s="52"/>
      <c r="BD164" s="52"/>
    </row>
    <row r="165" spans="3:56" s="49" customFormat="1" ht="11.25">
      <c r="C165" s="48"/>
      <c r="D165" s="48"/>
      <c r="E165" s="48"/>
      <c r="AY165" s="52"/>
      <c r="AZ165" s="52"/>
      <c r="BB165" s="52"/>
      <c r="BC165" s="52"/>
      <c r="BD165" s="52"/>
    </row>
    <row r="166" spans="3:56" s="49" customFormat="1" ht="11.25">
      <c r="C166" s="48"/>
      <c r="D166" s="48"/>
      <c r="E166" s="48"/>
      <c r="AY166" s="52"/>
      <c r="AZ166" s="52"/>
      <c r="BB166" s="52"/>
      <c r="BC166" s="52"/>
      <c r="BD166" s="52"/>
    </row>
    <row r="167" spans="3:56" s="49" customFormat="1" ht="11.25">
      <c r="C167" s="48"/>
      <c r="D167" s="48"/>
      <c r="E167" s="48"/>
      <c r="AY167" s="52"/>
      <c r="AZ167" s="52"/>
      <c r="BB167" s="52"/>
      <c r="BC167" s="52"/>
      <c r="BD167" s="52"/>
    </row>
    <row r="168" spans="3:56" s="49" customFormat="1" ht="11.25">
      <c r="C168" s="48"/>
      <c r="D168" s="48"/>
      <c r="E168" s="48"/>
      <c r="AY168" s="52"/>
      <c r="AZ168" s="52"/>
      <c r="BB168" s="52"/>
      <c r="BC168" s="52"/>
      <c r="BD168" s="52"/>
    </row>
    <row r="169" spans="3:56" s="49" customFormat="1" ht="11.25">
      <c r="C169" s="48"/>
      <c r="D169" s="48"/>
      <c r="E169" s="48"/>
      <c r="AY169" s="52"/>
      <c r="AZ169" s="52"/>
      <c r="BB169" s="52"/>
      <c r="BC169" s="52"/>
      <c r="BD169" s="52"/>
    </row>
    <row r="170" spans="3:56" s="49" customFormat="1" ht="11.25">
      <c r="C170" s="48"/>
      <c r="D170" s="48"/>
      <c r="E170" s="48"/>
      <c r="AY170" s="52"/>
      <c r="AZ170" s="52"/>
      <c r="BB170" s="52"/>
      <c r="BC170" s="52"/>
      <c r="BD170" s="52"/>
    </row>
    <row r="171" spans="3:56" s="49" customFormat="1" ht="11.25">
      <c r="C171" s="48"/>
      <c r="D171" s="48"/>
      <c r="E171" s="48"/>
      <c r="AY171" s="52"/>
      <c r="AZ171" s="52"/>
      <c r="BB171" s="52"/>
      <c r="BC171" s="52"/>
      <c r="BD171" s="52"/>
    </row>
    <row r="172" spans="3:56" s="49" customFormat="1" ht="11.25">
      <c r="C172" s="48"/>
      <c r="D172" s="48"/>
      <c r="E172" s="48"/>
      <c r="AY172" s="52"/>
      <c r="AZ172" s="52"/>
      <c r="BB172" s="52"/>
      <c r="BC172" s="52"/>
      <c r="BD172" s="52"/>
    </row>
    <row r="173" spans="3:56" s="49" customFormat="1" ht="11.25">
      <c r="C173" s="48"/>
      <c r="D173" s="48"/>
      <c r="E173" s="48"/>
      <c r="AY173" s="52"/>
      <c r="AZ173" s="52"/>
      <c r="BB173" s="52"/>
      <c r="BC173" s="52"/>
      <c r="BD173" s="52"/>
    </row>
    <row r="174" spans="3:56" s="49" customFormat="1" ht="11.25">
      <c r="C174" s="48"/>
      <c r="D174" s="48"/>
      <c r="E174" s="48"/>
      <c r="AY174" s="52"/>
      <c r="AZ174" s="52"/>
      <c r="BB174" s="52"/>
      <c r="BC174" s="52"/>
      <c r="BD174" s="52"/>
    </row>
    <row r="175" spans="3:56" s="49" customFormat="1" ht="11.25">
      <c r="C175" s="48"/>
      <c r="D175" s="48"/>
      <c r="E175" s="48"/>
      <c r="AY175" s="52"/>
      <c r="AZ175" s="52"/>
      <c r="BB175" s="52"/>
      <c r="BC175" s="52"/>
      <c r="BD175" s="52"/>
    </row>
    <row r="176" spans="3:56" s="49" customFormat="1" ht="11.25">
      <c r="C176" s="48"/>
      <c r="D176" s="48"/>
      <c r="E176" s="48"/>
      <c r="AY176" s="52"/>
      <c r="AZ176" s="52"/>
      <c r="BB176" s="52"/>
      <c r="BC176" s="52"/>
      <c r="BD176" s="52"/>
    </row>
    <row r="177" spans="3:56" s="49" customFormat="1" ht="11.25">
      <c r="C177" s="48"/>
      <c r="D177" s="48"/>
      <c r="E177" s="48"/>
      <c r="AY177" s="52"/>
      <c r="AZ177" s="52"/>
      <c r="BB177" s="52"/>
      <c r="BC177" s="52"/>
      <c r="BD177" s="52"/>
    </row>
    <row r="178" spans="3:56" s="49" customFormat="1" ht="11.25">
      <c r="C178" s="48"/>
      <c r="D178" s="48"/>
      <c r="E178" s="48"/>
      <c r="AY178" s="52"/>
      <c r="AZ178" s="52"/>
      <c r="BB178" s="52"/>
      <c r="BC178" s="52"/>
      <c r="BD178" s="52"/>
    </row>
    <row r="179" spans="3:56" s="49" customFormat="1" ht="11.25">
      <c r="C179" s="48"/>
      <c r="D179" s="48"/>
      <c r="E179" s="48"/>
      <c r="AY179" s="52"/>
      <c r="AZ179" s="52"/>
      <c r="BB179" s="52"/>
      <c r="BC179" s="52"/>
      <c r="BD179" s="52"/>
    </row>
    <row r="180" spans="3:56" s="49" customFormat="1" ht="11.25">
      <c r="C180" s="48"/>
      <c r="D180" s="48"/>
      <c r="E180" s="48"/>
      <c r="AY180" s="52"/>
      <c r="AZ180" s="52"/>
      <c r="BB180" s="52"/>
      <c r="BC180" s="52"/>
      <c r="BD180" s="52"/>
    </row>
    <row r="181" spans="3:56" s="49" customFormat="1" ht="11.25">
      <c r="C181" s="48"/>
      <c r="D181" s="48"/>
      <c r="E181" s="48"/>
      <c r="AY181" s="52"/>
      <c r="AZ181" s="52"/>
      <c r="BB181" s="52"/>
      <c r="BC181" s="52"/>
      <c r="BD181" s="52"/>
    </row>
    <row r="182" spans="3:56" s="49" customFormat="1" ht="11.25">
      <c r="C182" s="48"/>
      <c r="D182" s="48"/>
      <c r="E182" s="48"/>
      <c r="AY182" s="52"/>
      <c r="AZ182" s="52"/>
      <c r="BB182" s="52"/>
      <c r="BC182" s="52"/>
      <c r="BD182" s="52"/>
    </row>
    <row r="183" spans="3:56" s="49" customFormat="1" ht="11.25">
      <c r="C183" s="48"/>
      <c r="D183" s="48"/>
      <c r="E183" s="48"/>
      <c r="AY183" s="52"/>
      <c r="AZ183" s="52"/>
      <c r="BB183" s="52"/>
      <c r="BC183" s="52"/>
      <c r="BD183" s="52"/>
    </row>
    <row r="184" spans="3:56" s="49" customFormat="1" ht="11.25">
      <c r="C184" s="48"/>
      <c r="D184" s="48"/>
      <c r="E184" s="48"/>
      <c r="AY184" s="52"/>
      <c r="AZ184" s="52"/>
      <c r="BB184" s="52"/>
      <c r="BC184" s="52"/>
      <c r="BD184" s="52"/>
    </row>
    <row r="185" spans="3:56" s="49" customFormat="1" ht="11.25">
      <c r="C185" s="48"/>
      <c r="D185" s="48"/>
      <c r="E185" s="48"/>
      <c r="AY185" s="52"/>
      <c r="AZ185" s="52"/>
      <c r="BB185" s="52"/>
      <c r="BC185" s="52"/>
      <c r="BD185" s="52"/>
    </row>
    <row r="186" spans="3:56" s="49" customFormat="1" ht="11.25">
      <c r="C186" s="48"/>
      <c r="D186" s="48"/>
      <c r="E186" s="48"/>
      <c r="AY186" s="52"/>
      <c r="AZ186" s="52"/>
      <c r="BB186" s="52"/>
      <c r="BC186" s="52"/>
      <c r="BD186" s="52"/>
    </row>
    <row r="187" spans="3:56" s="49" customFormat="1" ht="11.25">
      <c r="C187" s="48"/>
      <c r="D187" s="48"/>
      <c r="E187" s="48"/>
      <c r="AY187" s="52"/>
      <c r="AZ187" s="52"/>
      <c r="BB187" s="52"/>
      <c r="BC187" s="52"/>
      <c r="BD187" s="52"/>
    </row>
    <row r="188" spans="3:56" s="49" customFormat="1" ht="11.25">
      <c r="C188" s="48"/>
      <c r="D188" s="48"/>
      <c r="E188" s="48"/>
      <c r="AY188" s="52"/>
      <c r="AZ188" s="52"/>
      <c r="BB188" s="52"/>
      <c r="BC188" s="52"/>
      <c r="BD188" s="52"/>
    </row>
    <row r="189" spans="3:56" s="49" customFormat="1" ht="11.25">
      <c r="C189" s="48"/>
      <c r="D189" s="48"/>
      <c r="E189" s="48"/>
      <c r="AY189" s="52"/>
      <c r="AZ189" s="52"/>
      <c r="BB189" s="52"/>
      <c r="BC189" s="52"/>
      <c r="BD189" s="52"/>
    </row>
    <row r="190" spans="3:56" s="49" customFormat="1" ht="11.25">
      <c r="C190" s="48"/>
      <c r="D190" s="48"/>
      <c r="E190" s="48"/>
      <c r="AY190" s="52"/>
      <c r="AZ190" s="52"/>
      <c r="BB190" s="52"/>
      <c r="BC190" s="52"/>
      <c r="BD190" s="52"/>
    </row>
    <row r="191" spans="3:56" s="49" customFormat="1" ht="11.25">
      <c r="C191" s="48"/>
      <c r="D191" s="48"/>
      <c r="E191" s="48"/>
      <c r="AY191" s="52"/>
      <c r="AZ191" s="52"/>
      <c r="BB191" s="52"/>
      <c r="BC191" s="52"/>
      <c r="BD191" s="52"/>
    </row>
    <row r="192" spans="3:56" s="49" customFormat="1" ht="11.25">
      <c r="C192" s="48"/>
      <c r="D192" s="48"/>
      <c r="E192" s="48"/>
      <c r="AY192" s="52"/>
      <c r="AZ192" s="52"/>
      <c r="BB192" s="52"/>
      <c r="BC192" s="52"/>
      <c r="BD192" s="52"/>
    </row>
    <row r="193" spans="3:56" s="49" customFormat="1" ht="11.25">
      <c r="C193" s="48"/>
      <c r="D193" s="48"/>
      <c r="E193" s="48"/>
      <c r="AY193" s="52"/>
      <c r="AZ193" s="52"/>
      <c r="BB193" s="52"/>
      <c r="BC193" s="52"/>
      <c r="BD193" s="52"/>
    </row>
    <row r="194" spans="3:56" s="49" customFormat="1" ht="11.25">
      <c r="C194" s="48"/>
      <c r="D194" s="48"/>
      <c r="E194" s="48"/>
      <c r="AY194" s="52"/>
      <c r="AZ194" s="52"/>
      <c r="BB194" s="52"/>
      <c r="BC194" s="52"/>
      <c r="BD194" s="52"/>
    </row>
    <row r="195" spans="3:56" s="49" customFormat="1" ht="11.25">
      <c r="C195" s="48"/>
      <c r="D195" s="48"/>
      <c r="E195" s="48"/>
      <c r="AY195" s="52"/>
      <c r="AZ195" s="52"/>
      <c r="BB195" s="52"/>
      <c r="BC195" s="52"/>
      <c r="BD195" s="52"/>
    </row>
    <row r="196" spans="3:56" s="49" customFormat="1" ht="11.25">
      <c r="C196" s="48"/>
      <c r="D196" s="48"/>
      <c r="E196" s="48"/>
      <c r="AY196" s="52"/>
      <c r="AZ196" s="52"/>
      <c r="BB196" s="52"/>
      <c r="BC196" s="52"/>
      <c r="BD196" s="52"/>
    </row>
    <row r="197" spans="3:56" s="49" customFormat="1" ht="11.25">
      <c r="C197" s="48"/>
      <c r="D197" s="48"/>
      <c r="E197" s="48"/>
      <c r="AY197" s="52"/>
      <c r="AZ197" s="52"/>
      <c r="BB197" s="52"/>
      <c r="BC197" s="52"/>
      <c r="BD197" s="52"/>
    </row>
    <row r="198" spans="3:56" s="49" customFormat="1" ht="11.25">
      <c r="C198" s="48"/>
      <c r="D198" s="48"/>
      <c r="E198" s="48"/>
      <c r="AY198" s="52"/>
      <c r="AZ198" s="52"/>
      <c r="BB198" s="52"/>
      <c r="BC198" s="52"/>
      <c r="BD198" s="52"/>
    </row>
    <row r="199" spans="3:56" s="49" customFormat="1" ht="11.25">
      <c r="C199" s="48"/>
      <c r="D199" s="48"/>
      <c r="E199" s="48"/>
      <c r="AY199" s="52"/>
      <c r="AZ199" s="52"/>
      <c r="BB199" s="52"/>
      <c r="BC199" s="52"/>
      <c r="BD199" s="52"/>
    </row>
    <row r="200" spans="3:56" s="49" customFormat="1" ht="11.25">
      <c r="C200" s="48"/>
      <c r="D200" s="48"/>
      <c r="E200" s="48"/>
      <c r="AY200" s="52"/>
      <c r="AZ200" s="52"/>
      <c r="BB200" s="52"/>
      <c r="BC200" s="52"/>
      <c r="BD200" s="52"/>
    </row>
    <row r="201" spans="3:56" s="49" customFormat="1" ht="11.25">
      <c r="C201" s="48"/>
      <c r="D201" s="48"/>
      <c r="E201" s="48"/>
      <c r="AY201" s="52"/>
      <c r="AZ201" s="52"/>
      <c r="BB201" s="52"/>
      <c r="BC201" s="52"/>
      <c r="BD201" s="52"/>
    </row>
    <row r="202" spans="3:56" s="49" customFormat="1" ht="11.25">
      <c r="C202" s="48"/>
      <c r="D202" s="48"/>
      <c r="E202" s="48"/>
      <c r="AY202" s="52"/>
      <c r="AZ202" s="52"/>
      <c r="BB202" s="52"/>
      <c r="BC202" s="52"/>
      <c r="BD202" s="52"/>
    </row>
    <row r="203" spans="3:56" s="49" customFormat="1" ht="11.25">
      <c r="C203" s="48"/>
      <c r="D203" s="48"/>
      <c r="E203" s="48"/>
      <c r="AY203" s="52"/>
      <c r="AZ203" s="52"/>
      <c r="BB203" s="52"/>
      <c r="BC203" s="52"/>
      <c r="BD203" s="52"/>
    </row>
    <row r="204" spans="3:56" s="49" customFormat="1" ht="11.25">
      <c r="C204" s="48"/>
      <c r="D204" s="48"/>
      <c r="E204" s="48"/>
      <c r="AY204" s="52"/>
      <c r="AZ204" s="52"/>
      <c r="BB204" s="52"/>
      <c r="BC204" s="52"/>
      <c r="BD204" s="52"/>
    </row>
    <row r="205" spans="3:56" s="49" customFormat="1" ht="11.25">
      <c r="C205" s="48"/>
      <c r="D205" s="48"/>
      <c r="E205" s="48"/>
      <c r="AY205" s="52"/>
      <c r="AZ205" s="52"/>
      <c r="BB205" s="52"/>
      <c r="BC205" s="52"/>
      <c r="BD205" s="52"/>
    </row>
    <row r="206" spans="3:56" s="49" customFormat="1" ht="11.25">
      <c r="C206" s="48"/>
      <c r="D206" s="48"/>
      <c r="E206" s="48"/>
      <c r="AY206" s="52"/>
      <c r="AZ206" s="52"/>
      <c r="BB206" s="52"/>
      <c r="BC206" s="52"/>
      <c r="BD206" s="52"/>
    </row>
    <row r="207" spans="3:56" s="49" customFormat="1" ht="11.25">
      <c r="C207" s="48"/>
      <c r="D207" s="48"/>
      <c r="E207" s="48"/>
      <c r="AY207" s="52"/>
      <c r="AZ207" s="52"/>
      <c r="BB207" s="52"/>
      <c r="BC207" s="52"/>
      <c r="BD207" s="52"/>
    </row>
    <row r="208" spans="3:56" s="49" customFormat="1" ht="11.25">
      <c r="C208" s="48"/>
      <c r="D208" s="48"/>
      <c r="E208" s="48"/>
      <c r="AY208" s="52"/>
      <c r="AZ208" s="52"/>
      <c r="BB208" s="52"/>
      <c r="BC208" s="52"/>
      <c r="BD208" s="52"/>
    </row>
    <row r="209" spans="3:56" s="49" customFormat="1" ht="11.25">
      <c r="C209" s="48"/>
      <c r="D209" s="48"/>
      <c r="E209" s="48"/>
      <c r="AY209" s="52"/>
      <c r="AZ209" s="52"/>
      <c r="BB209" s="52"/>
      <c r="BC209" s="52"/>
      <c r="BD209" s="52"/>
    </row>
    <row r="210" spans="3:56" s="49" customFormat="1" ht="11.25">
      <c r="C210" s="48"/>
      <c r="D210" s="48"/>
      <c r="E210" s="48"/>
      <c r="AY210" s="52"/>
      <c r="AZ210" s="52"/>
      <c r="BB210" s="52"/>
      <c r="BC210" s="52"/>
      <c r="BD210" s="52"/>
    </row>
    <row r="211" spans="3:56" s="49" customFormat="1" ht="11.25">
      <c r="C211" s="48"/>
      <c r="D211" s="48"/>
      <c r="E211" s="48"/>
      <c r="AY211" s="52"/>
      <c r="AZ211" s="52"/>
      <c r="BB211" s="52"/>
      <c r="BC211" s="52"/>
      <c r="BD211" s="52"/>
    </row>
    <row r="212" spans="3:56" s="49" customFormat="1" ht="11.25">
      <c r="C212" s="48"/>
      <c r="D212" s="48"/>
      <c r="E212" s="48"/>
      <c r="AY212" s="52"/>
      <c r="AZ212" s="52"/>
      <c r="BB212" s="52"/>
      <c r="BC212" s="52"/>
      <c r="BD212" s="52"/>
    </row>
    <row r="213" spans="3:56" s="49" customFormat="1" ht="11.25">
      <c r="C213" s="48"/>
      <c r="D213" s="48"/>
      <c r="E213" s="48"/>
      <c r="AY213" s="52"/>
      <c r="AZ213" s="52"/>
      <c r="BB213" s="52"/>
      <c r="BC213" s="52"/>
      <c r="BD213" s="52"/>
    </row>
    <row r="214" spans="3:56" s="49" customFormat="1" ht="11.25">
      <c r="C214" s="48"/>
      <c r="D214" s="48"/>
      <c r="E214" s="48"/>
      <c r="AY214" s="52"/>
      <c r="AZ214" s="52"/>
      <c r="BB214" s="52"/>
      <c r="BC214" s="52"/>
      <c r="BD214" s="52"/>
    </row>
    <row r="215" spans="3:56" s="49" customFormat="1" ht="11.25">
      <c r="C215" s="48"/>
      <c r="D215" s="48"/>
      <c r="E215" s="48"/>
      <c r="AY215" s="52"/>
      <c r="AZ215" s="52"/>
      <c r="BB215" s="52"/>
      <c r="BC215" s="52"/>
      <c r="BD215" s="52"/>
    </row>
    <row r="216" spans="3:56" s="49" customFormat="1" ht="11.25">
      <c r="C216" s="48"/>
      <c r="D216" s="48"/>
      <c r="E216" s="48"/>
      <c r="AY216" s="52"/>
      <c r="AZ216" s="52"/>
      <c r="BB216" s="52"/>
      <c r="BC216" s="52"/>
      <c r="BD216" s="52"/>
    </row>
    <row r="217" spans="3:56" s="49" customFormat="1" ht="11.25">
      <c r="C217" s="48"/>
      <c r="D217" s="48"/>
      <c r="E217" s="48"/>
      <c r="AY217" s="52"/>
      <c r="AZ217" s="52"/>
      <c r="BB217" s="52"/>
      <c r="BC217" s="52"/>
      <c r="BD217" s="52"/>
    </row>
    <row r="218" spans="3:56" s="49" customFormat="1" ht="11.25">
      <c r="C218" s="48"/>
      <c r="D218" s="48"/>
      <c r="E218" s="48"/>
      <c r="AY218" s="52"/>
      <c r="AZ218" s="52"/>
      <c r="BB218" s="52"/>
      <c r="BC218" s="52"/>
      <c r="BD218" s="52"/>
    </row>
    <row r="219" spans="3:56" s="49" customFormat="1" ht="11.25">
      <c r="C219" s="48"/>
      <c r="D219" s="48"/>
      <c r="E219" s="48"/>
      <c r="AY219" s="52"/>
      <c r="AZ219" s="52"/>
      <c r="BB219" s="52"/>
      <c r="BC219" s="52"/>
      <c r="BD219" s="52"/>
    </row>
    <row r="220" spans="3:56" s="49" customFormat="1" ht="11.25">
      <c r="C220" s="48"/>
      <c r="D220" s="48"/>
      <c r="E220" s="48"/>
      <c r="AY220" s="52"/>
      <c r="AZ220" s="52"/>
      <c r="BB220" s="52"/>
      <c r="BC220" s="52"/>
      <c r="BD220" s="52"/>
    </row>
    <row r="221" spans="3:56" s="49" customFormat="1" ht="11.25">
      <c r="C221" s="48"/>
      <c r="D221" s="48"/>
      <c r="E221" s="48"/>
      <c r="AY221" s="52"/>
      <c r="AZ221" s="52"/>
      <c r="BB221" s="52"/>
      <c r="BC221" s="52"/>
      <c r="BD221" s="52"/>
    </row>
    <row r="222" spans="3:56" s="49" customFormat="1" ht="11.25">
      <c r="C222" s="48"/>
      <c r="D222" s="48"/>
      <c r="E222" s="48"/>
      <c r="AY222" s="52"/>
      <c r="AZ222" s="52"/>
      <c r="BB222" s="52"/>
      <c r="BC222" s="52"/>
      <c r="BD222" s="52"/>
    </row>
    <row r="223" spans="3:56" s="49" customFormat="1" ht="11.25">
      <c r="C223" s="48"/>
      <c r="D223" s="48"/>
      <c r="E223" s="48"/>
      <c r="AY223" s="52"/>
      <c r="AZ223" s="52"/>
      <c r="BB223" s="52"/>
      <c r="BC223" s="52"/>
      <c r="BD223" s="52"/>
    </row>
    <row r="224" spans="3:56" s="49" customFormat="1" ht="11.25">
      <c r="C224" s="48"/>
      <c r="D224" s="48"/>
      <c r="E224" s="48"/>
      <c r="AY224" s="52"/>
      <c r="AZ224" s="52"/>
      <c r="BB224" s="52"/>
      <c r="BC224" s="52"/>
      <c r="BD224" s="52"/>
    </row>
    <row r="225" spans="3:56" s="49" customFormat="1" ht="11.25">
      <c r="C225" s="48"/>
      <c r="D225" s="48"/>
      <c r="E225" s="48"/>
      <c r="AY225" s="52"/>
      <c r="AZ225" s="52"/>
      <c r="BB225" s="52"/>
      <c r="BC225" s="52"/>
      <c r="BD225" s="52"/>
    </row>
    <row r="226" spans="3:56" s="49" customFormat="1" ht="11.25">
      <c r="C226" s="48"/>
      <c r="D226" s="48"/>
      <c r="E226" s="48"/>
      <c r="AY226" s="52"/>
      <c r="AZ226" s="52"/>
      <c r="BB226" s="52"/>
      <c r="BC226" s="52"/>
      <c r="BD226" s="52"/>
    </row>
    <row r="227" spans="3:56" s="49" customFormat="1" ht="11.25">
      <c r="C227" s="48"/>
      <c r="D227" s="48"/>
      <c r="E227" s="48"/>
      <c r="AY227" s="52"/>
      <c r="AZ227" s="52"/>
      <c r="BB227" s="52"/>
      <c r="BC227" s="52"/>
      <c r="BD227" s="52"/>
    </row>
    <row r="228" spans="3:56" s="49" customFormat="1" ht="11.25">
      <c r="C228" s="48"/>
      <c r="D228" s="48"/>
      <c r="E228" s="48"/>
      <c r="AY228" s="52"/>
      <c r="AZ228" s="52"/>
      <c r="BB228" s="52"/>
      <c r="BC228" s="52"/>
      <c r="BD228" s="52"/>
    </row>
    <row r="229" spans="3:56" s="49" customFormat="1" ht="11.25">
      <c r="C229" s="48"/>
      <c r="D229" s="48"/>
      <c r="E229" s="48"/>
      <c r="AY229" s="52"/>
      <c r="AZ229" s="52"/>
      <c r="BB229" s="52"/>
      <c r="BC229" s="52"/>
      <c r="BD229" s="52"/>
    </row>
    <row r="230" spans="3:56" s="49" customFormat="1" ht="11.25">
      <c r="C230" s="48"/>
      <c r="D230" s="48"/>
      <c r="E230" s="48"/>
      <c r="AY230" s="52"/>
      <c r="AZ230" s="52"/>
      <c r="BB230" s="52"/>
      <c r="BC230" s="52"/>
      <c r="BD230" s="52"/>
    </row>
    <row r="231" spans="3:56" s="49" customFormat="1" ht="11.25">
      <c r="C231" s="48"/>
      <c r="D231" s="48"/>
      <c r="E231" s="48"/>
      <c r="AY231" s="52"/>
      <c r="AZ231" s="52"/>
      <c r="BB231" s="52"/>
      <c r="BC231" s="52"/>
      <c r="BD231" s="52"/>
    </row>
    <row r="232" spans="3:56" s="49" customFormat="1" ht="11.25">
      <c r="C232" s="48"/>
      <c r="D232" s="48"/>
      <c r="E232" s="48"/>
      <c r="AY232" s="52"/>
      <c r="AZ232" s="52"/>
      <c r="BB232" s="52"/>
      <c r="BC232" s="52"/>
      <c r="BD232" s="52"/>
    </row>
    <row r="233" spans="3:56" s="49" customFormat="1" ht="11.25">
      <c r="C233" s="48"/>
      <c r="D233" s="48"/>
      <c r="E233" s="48"/>
      <c r="AY233" s="52"/>
      <c r="AZ233" s="52"/>
      <c r="BB233" s="52"/>
      <c r="BC233" s="52"/>
      <c r="BD233" s="52"/>
    </row>
    <row r="234" spans="3:56" s="49" customFormat="1" ht="11.25">
      <c r="C234" s="48"/>
      <c r="D234" s="48"/>
      <c r="E234" s="48"/>
      <c r="AY234" s="52"/>
      <c r="AZ234" s="52"/>
      <c r="BB234" s="52"/>
      <c r="BC234" s="52"/>
      <c r="BD234" s="52"/>
    </row>
    <row r="235" spans="3:56" s="49" customFormat="1" ht="11.25">
      <c r="C235" s="48"/>
      <c r="D235" s="48"/>
      <c r="E235" s="48"/>
      <c r="AY235" s="52"/>
      <c r="AZ235" s="52"/>
      <c r="BB235" s="52"/>
      <c r="BC235" s="52"/>
      <c r="BD235" s="52"/>
    </row>
    <row r="236" spans="3:56" s="49" customFormat="1" ht="11.25">
      <c r="C236" s="48"/>
      <c r="D236" s="48"/>
      <c r="E236" s="48"/>
      <c r="AY236" s="52"/>
      <c r="AZ236" s="52"/>
      <c r="BB236" s="52"/>
      <c r="BC236" s="52"/>
      <c r="BD236" s="52"/>
    </row>
    <row r="237" spans="3:56" s="49" customFormat="1" ht="11.25">
      <c r="C237" s="48"/>
      <c r="D237" s="48"/>
      <c r="E237" s="48"/>
      <c r="AY237" s="52"/>
      <c r="AZ237" s="52"/>
      <c r="BB237" s="52"/>
      <c r="BC237" s="52"/>
      <c r="BD237" s="52"/>
    </row>
    <row r="238" spans="3:56" s="49" customFormat="1" ht="11.25">
      <c r="C238" s="48"/>
      <c r="D238" s="48"/>
      <c r="E238" s="48"/>
      <c r="AY238" s="52"/>
      <c r="AZ238" s="52"/>
      <c r="BB238" s="52"/>
      <c r="BC238" s="52"/>
      <c r="BD238" s="52"/>
    </row>
    <row r="239" spans="3:56" s="49" customFormat="1" ht="11.25">
      <c r="C239" s="48"/>
      <c r="D239" s="48"/>
      <c r="E239" s="48"/>
      <c r="AY239" s="52"/>
      <c r="AZ239" s="52"/>
      <c r="BB239" s="52"/>
      <c r="BC239" s="52"/>
      <c r="BD239" s="52"/>
    </row>
    <row r="240" spans="3:56" s="49" customFormat="1" ht="11.25">
      <c r="C240" s="48"/>
      <c r="D240" s="48"/>
      <c r="E240" s="48"/>
      <c r="AY240" s="52"/>
      <c r="AZ240" s="52"/>
      <c r="BB240" s="52"/>
      <c r="BC240" s="52"/>
      <c r="BD240" s="52"/>
    </row>
    <row r="241" spans="3:56" s="49" customFormat="1" ht="11.25">
      <c r="C241" s="48"/>
      <c r="D241" s="48"/>
      <c r="E241" s="48"/>
      <c r="AY241" s="52"/>
      <c r="AZ241" s="52"/>
      <c r="BB241" s="52"/>
      <c r="BC241" s="52"/>
      <c r="BD241" s="52"/>
    </row>
    <row r="242" spans="3:56" s="49" customFormat="1" ht="11.25">
      <c r="C242" s="48"/>
      <c r="D242" s="48"/>
      <c r="E242" s="48"/>
      <c r="AY242" s="52"/>
      <c r="AZ242" s="52"/>
      <c r="BB242" s="52"/>
      <c r="BC242" s="52"/>
      <c r="BD242" s="52"/>
    </row>
    <row r="243" spans="3:56" s="49" customFormat="1" ht="11.25">
      <c r="C243" s="48"/>
      <c r="D243" s="48"/>
      <c r="E243" s="48"/>
      <c r="AY243" s="52"/>
      <c r="AZ243" s="52"/>
      <c r="BB243" s="52"/>
      <c r="BC243" s="52"/>
      <c r="BD243" s="52"/>
    </row>
    <row r="244" spans="3:56" s="49" customFormat="1" ht="11.25">
      <c r="C244" s="48"/>
      <c r="D244" s="48"/>
      <c r="E244" s="48"/>
      <c r="AY244" s="52"/>
      <c r="AZ244" s="52"/>
      <c r="BB244" s="52"/>
      <c r="BC244" s="52"/>
      <c r="BD244" s="52"/>
    </row>
    <row r="245" spans="3:56" s="49" customFormat="1" ht="11.25">
      <c r="C245" s="48"/>
      <c r="D245" s="48"/>
      <c r="E245" s="48"/>
      <c r="AY245" s="52"/>
      <c r="AZ245" s="52"/>
      <c r="BB245" s="52"/>
      <c r="BC245" s="52"/>
      <c r="BD245" s="52"/>
    </row>
    <row r="246" spans="3:56" s="49" customFormat="1" ht="11.25">
      <c r="C246" s="48"/>
      <c r="D246" s="48"/>
      <c r="E246" s="48"/>
      <c r="AY246" s="52"/>
      <c r="AZ246" s="52"/>
      <c r="BB246" s="52"/>
      <c r="BC246" s="52"/>
      <c r="BD246" s="52"/>
    </row>
    <row r="247" spans="3:56" s="49" customFormat="1" ht="11.25">
      <c r="C247" s="48"/>
      <c r="D247" s="48"/>
      <c r="E247" s="48"/>
      <c r="AY247" s="52"/>
      <c r="AZ247" s="52"/>
      <c r="BB247" s="52"/>
      <c r="BC247" s="52"/>
      <c r="BD247" s="52"/>
    </row>
    <row r="248" spans="3:56" s="49" customFormat="1" ht="11.25">
      <c r="C248" s="48"/>
      <c r="D248" s="48"/>
      <c r="E248" s="48"/>
      <c r="AY248" s="52"/>
      <c r="AZ248" s="52"/>
      <c r="BB248" s="52"/>
      <c r="BC248" s="52"/>
      <c r="BD248" s="52"/>
    </row>
    <row r="249" spans="3:56" s="49" customFormat="1" ht="11.25">
      <c r="C249" s="48"/>
      <c r="D249" s="48"/>
      <c r="E249" s="48"/>
      <c r="AY249" s="52"/>
      <c r="AZ249" s="52"/>
      <c r="BB249" s="52"/>
      <c r="BC249" s="52"/>
      <c r="BD249" s="52"/>
    </row>
    <row r="250" spans="3:56" s="49" customFormat="1" ht="11.25">
      <c r="C250" s="48"/>
      <c r="D250" s="48"/>
      <c r="E250" s="48"/>
      <c r="AY250" s="52"/>
      <c r="AZ250" s="52"/>
      <c r="BB250" s="52"/>
      <c r="BC250" s="52"/>
      <c r="BD250" s="52"/>
    </row>
    <row r="251" spans="3:56" s="49" customFormat="1" ht="11.25">
      <c r="C251" s="48"/>
      <c r="D251" s="48"/>
      <c r="E251" s="48"/>
      <c r="AY251" s="52"/>
      <c r="AZ251" s="52"/>
      <c r="BB251" s="52"/>
      <c r="BC251" s="52"/>
      <c r="BD251" s="52"/>
    </row>
    <row r="252" spans="3:56" s="49" customFormat="1" ht="11.25">
      <c r="C252" s="48"/>
      <c r="D252" s="48"/>
      <c r="E252" s="48"/>
      <c r="AY252" s="52"/>
      <c r="AZ252" s="52"/>
      <c r="BB252" s="52"/>
      <c r="BC252" s="52"/>
      <c r="BD252" s="52"/>
    </row>
    <row r="253" spans="3:56" s="49" customFormat="1" ht="11.25">
      <c r="C253" s="48"/>
      <c r="D253" s="48"/>
      <c r="E253" s="48"/>
      <c r="AY253" s="52"/>
      <c r="AZ253" s="52"/>
      <c r="BB253" s="52"/>
      <c r="BC253" s="52"/>
      <c r="BD253" s="52"/>
    </row>
    <row r="254" spans="3:56" s="49" customFormat="1" ht="11.25">
      <c r="C254" s="48"/>
      <c r="D254" s="48"/>
      <c r="E254" s="48"/>
      <c r="AY254" s="52"/>
      <c r="AZ254" s="52"/>
      <c r="BB254" s="52"/>
      <c r="BC254" s="52"/>
      <c r="BD254" s="52"/>
    </row>
    <row r="255" spans="3:56" s="49" customFormat="1" ht="11.25">
      <c r="C255" s="48"/>
      <c r="D255" s="48"/>
      <c r="E255" s="48"/>
      <c r="AY255" s="52"/>
      <c r="AZ255" s="52"/>
      <c r="BB255" s="52"/>
      <c r="BC255" s="52"/>
      <c r="BD255" s="52"/>
    </row>
    <row r="256" spans="3:56" s="49" customFormat="1" ht="11.25">
      <c r="C256" s="48"/>
      <c r="D256" s="48"/>
      <c r="E256" s="48"/>
      <c r="AY256" s="52"/>
      <c r="AZ256" s="52"/>
      <c r="BB256" s="52"/>
      <c r="BC256" s="52"/>
      <c r="BD256" s="52"/>
    </row>
    <row r="257" spans="3:56" s="49" customFormat="1" ht="11.25">
      <c r="C257" s="48"/>
      <c r="D257" s="48"/>
      <c r="E257" s="48"/>
      <c r="AY257" s="52"/>
      <c r="AZ257" s="52"/>
      <c r="BB257" s="52"/>
      <c r="BC257" s="52"/>
      <c r="BD257" s="52"/>
    </row>
    <row r="258" spans="3:56" s="49" customFormat="1" ht="11.25">
      <c r="C258" s="48"/>
      <c r="D258" s="48"/>
      <c r="E258" s="48"/>
      <c r="AY258" s="52"/>
      <c r="AZ258" s="52"/>
      <c r="BB258" s="52"/>
      <c r="BC258" s="52"/>
      <c r="BD258" s="52"/>
    </row>
    <row r="259" spans="3:56" s="49" customFormat="1" ht="11.25">
      <c r="C259" s="48"/>
      <c r="D259" s="48"/>
      <c r="E259" s="48"/>
      <c r="AY259" s="52"/>
      <c r="AZ259" s="52"/>
      <c r="BB259" s="52"/>
      <c r="BC259" s="52"/>
      <c r="BD259" s="52"/>
    </row>
    <row r="260" spans="3:56" s="49" customFormat="1" ht="11.25">
      <c r="C260" s="48"/>
      <c r="D260" s="48"/>
      <c r="E260" s="48"/>
      <c r="AY260" s="52"/>
      <c r="AZ260" s="52"/>
      <c r="BB260" s="52"/>
      <c r="BC260" s="52"/>
      <c r="BD260" s="52"/>
    </row>
    <row r="261" spans="3:56" s="49" customFormat="1" ht="11.25">
      <c r="C261" s="48"/>
      <c r="D261" s="48"/>
      <c r="E261" s="48"/>
      <c r="AY261" s="52"/>
      <c r="AZ261" s="52"/>
      <c r="BB261" s="52"/>
      <c r="BC261" s="52"/>
      <c r="BD261" s="52"/>
    </row>
    <row r="262" spans="3:56" s="49" customFormat="1" ht="11.25">
      <c r="C262" s="48"/>
      <c r="D262" s="48"/>
      <c r="E262" s="48"/>
      <c r="AY262" s="52"/>
      <c r="AZ262" s="52"/>
      <c r="BB262" s="52"/>
      <c r="BC262" s="52"/>
      <c r="BD262" s="52"/>
    </row>
    <row r="263" spans="3:56" s="49" customFormat="1" ht="11.25">
      <c r="C263" s="48"/>
      <c r="D263" s="48"/>
      <c r="E263" s="48"/>
      <c r="AY263" s="52"/>
      <c r="AZ263" s="52"/>
      <c r="BB263" s="52"/>
      <c r="BC263" s="52"/>
      <c r="BD263" s="52"/>
    </row>
    <row r="264" spans="3:56" s="49" customFormat="1" ht="11.25">
      <c r="C264" s="48"/>
      <c r="D264" s="48"/>
      <c r="E264" s="48"/>
      <c r="AY264" s="52"/>
      <c r="AZ264" s="52"/>
      <c r="BB264" s="52"/>
      <c r="BC264" s="52"/>
      <c r="BD264" s="52"/>
    </row>
    <row r="265" spans="3:56" s="49" customFormat="1" ht="11.25">
      <c r="C265" s="48"/>
      <c r="D265" s="48"/>
      <c r="E265" s="48"/>
      <c r="AY265" s="52"/>
      <c r="AZ265" s="52"/>
      <c r="BB265" s="52"/>
      <c r="BC265" s="52"/>
      <c r="BD265" s="52"/>
    </row>
    <row r="266" spans="3:56" s="49" customFormat="1" ht="11.25">
      <c r="C266" s="48"/>
      <c r="D266" s="48"/>
      <c r="E266" s="48"/>
      <c r="AY266" s="52"/>
      <c r="AZ266" s="52"/>
      <c r="BB266" s="52"/>
      <c r="BC266" s="52"/>
      <c r="BD266" s="52"/>
    </row>
    <row r="267" spans="3:56" s="49" customFormat="1" ht="11.25">
      <c r="C267" s="48"/>
      <c r="D267" s="48"/>
      <c r="E267" s="48"/>
      <c r="AY267" s="52"/>
      <c r="AZ267" s="52"/>
      <c r="BB267" s="52"/>
      <c r="BC267" s="52"/>
      <c r="BD267" s="52"/>
    </row>
    <row r="268" spans="3:56" s="49" customFormat="1" ht="11.25">
      <c r="C268" s="48"/>
      <c r="D268" s="48"/>
      <c r="E268" s="48"/>
      <c r="AY268" s="52"/>
      <c r="AZ268" s="52"/>
      <c r="BB268" s="52"/>
      <c r="BC268" s="52"/>
      <c r="BD268" s="52"/>
    </row>
    <row r="269" spans="3:56" s="49" customFormat="1" ht="11.25">
      <c r="C269" s="48"/>
      <c r="D269" s="48"/>
      <c r="E269" s="48"/>
      <c r="AY269" s="52"/>
      <c r="AZ269" s="52"/>
      <c r="BB269" s="52"/>
      <c r="BC269" s="52"/>
      <c r="BD269" s="52"/>
    </row>
    <row r="270" spans="3:56" s="49" customFormat="1" ht="11.25">
      <c r="C270" s="48"/>
      <c r="D270" s="48"/>
      <c r="E270" s="48"/>
      <c r="AY270" s="52"/>
      <c r="AZ270" s="52"/>
      <c r="BB270" s="52"/>
      <c r="BC270" s="52"/>
      <c r="BD270" s="52"/>
    </row>
    <row r="271" spans="3:56" s="49" customFormat="1" ht="11.25">
      <c r="C271" s="48"/>
      <c r="D271" s="48"/>
      <c r="E271" s="48"/>
      <c r="AY271" s="52"/>
      <c r="AZ271" s="52"/>
      <c r="BB271" s="52"/>
      <c r="BC271" s="52"/>
      <c r="BD271" s="52"/>
    </row>
    <row r="272" spans="3:56" s="49" customFormat="1" ht="11.25">
      <c r="C272" s="48"/>
      <c r="D272" s="48"/>
      <c r="E272" s="48"/>
      <c r="AY272" s="52"/>
      <c r="AZ272" s="52"/>
      <c r="BB272" s="52"/>
      <c r="BC272" s="52"/>
      <c r="BD272" s="52"/>
    </row>
    <row r="273" spans="3:56" s="49" customFormat="1" ht="11.25">
      <c r="C273" s="48"/>
      <c r="D273" s="48"/>
      <c r="E273" s="48"/>
      <c r="AY273" s="52"/>
      <c r="AZ273" s="52"/>
      <c r="BB273" s="52"/>
      <c r="BC273" s="52"/>
      <c r="BD273" s="52"/>
    </row>
    <row r="274" spans="3:56" s="49" customFormat="1" ht="11.25">
      <c r="C274" s="48"/>
      <c r="D274" s="48"/>
      <c r="E274" s="48"/>
      <c r="AY274" s="52"/>
      <c r="AZ274" s="52"/>
      <c r="BB274" s="52"/>
      <c r="BC274" s="52"/>
      <c r="BD274" s="52"/>
    </row>
    <row r="275" spans="3:56" s="49" customFormat="1" ht="11.25">
      <c r="C275" s="48"/>
      <c r="D275" s="48"/>
      <c r="E275" s="48"/>
      <c r="AY275" s="52"/>
      <c r="AZ275" s="52"/>
      <c r="BB275" s="52"/>
      <c r="BC275" s="52"/>
      <c r="BD275" s="52"/>
    </row>
    <row r="276" spans="3:56" s="49" customFormat="1" ht="11.25">
      <c r="C276" s="48"/>
      <c r="D276" s="48"/>
      <c r="E276" s="48"/>
      <c r="AY276" s="52"/>
      <c r="AZ276" s="52"/>
      <c r="BB276" s="52"/>
      <c r="BC276" s="52"/>
      <c r="BD276" s="52"/>
    </row>
    <row r="277" spans="3:56" s="49" customFormat="1" ht="11.25">
      <c r="C277" s="48"/>
      <c r="D277" s="48"/>
      <c r="E277" s="48"/>
      <c r="AY277" s="52"/>
      <c r="AZ277" s="52"/>
      <c r="BB277" s="52"/>
      <c r="BC277" s="52"/>
      <c r="BD277" s="52"/>
    </row>
    <row r="278" spans="3:56" s="49" customFormat="1" ht="11.25">
      <c r="C278" s="48"/>
      <c r="D278" s="48"/>
      <c r="E278" s="48"/>
      <c r="AY278" s="52"/>
      <c r="AZ278" s="52"/>
      <c r="BB278" s="52"/>
      <c r="BC278" s="52"/>
      <c r="BD278" s="52"/>
    </row>
    <row r="279" spans="3:56" s="49" customFormat="1" ht="11.25">
      <c r="C279" s="48"/>
      <c r="D279" s="48"/>
      <c r="E279" s="48"/>
      <c r="AY279" s="52"/>
      <c r="AZ279" s="52"/>
      <c r="BB279" s="52"/>
      <c r="BC279" s="52"/>
      <c r="BD279" s="52"/>
    </row>
    <row r="280" spans="3:56" s="49" customFormat="1" ht="11.25">
      <c r="C280" s="48"/>
      <c r="D280" s="48"/>
      <c r="E280" s="48"/>
      <c r="AY280" s="52"/>
      <c r="AZ280" s="52"/>
      <c r="BB280" s="52"/>
      <c r="BC280" s="52"/>
      <c r="BD280" s="52"/>
    </row>
    <row r="281" spans="3:56" s="49" customFormat="1" ht="11.25">
      <c r="C281" s="48"/>
      <c r="D281" s="48"/>
      <c r="E281" s="48"/>
      <c r="AY281" s="52"/>
      <c r="AZ281" s="52"/>
      <c r="BB281" s="52"/>
      <c r="BC281" s="52"/>
      <c r="BD281" s="52"/>
    </row>
    <row r="282" spans="3:56" s="49" customFormat="1" ht="11.25">
      <c r="C282" s="48"/>
      <c r="D282" s="48"/>
      <c r="E282" s="48"/>
      <c r="AY282" s="52"/>
      <c r="AZ282" s="52"/>
      <c r="BB282" s="52"/>
      <c r="BC282" s="52"/>
      <c r="BD282" s="52"/>
    </row>
    <row r="283" spans="3:56" s="49" customFormat="1" ht="11.25">
      <c r="C283" s="48"/>
      <c r="D283" s="48"/>
      <c r="E283" s="48"/>
      <c r="AY283" s="52"/>
      <c r="AZ283" s="52"/>
      <c r="BB283" s="52"/>
      <c r="BC283" s="52"/>
      <c r="BD283" s="52"/>
    </row>
    <row r="284" spans="3:56" s="49" customFormat="1" ht="11.25">
      <c r="C284" s="48"/>
      <c r="D284" s="48"/>
      <c r="E284" s="48"/>
      <c r="AY284" s="52"/>
      <c r="AZ284" s="52"/>
      <c r="BB284" s="52"/>
      <c r="BC284" s="52"/>
      <c r="BD284" s="52"/>
    </row>
    <row r="285" spans="3:56" s="49" customFormat="1" ht="11.25">
      <c r="C285" s="48"/>
      <c r="D285" s="48"/>
      <c r="E285" s="48"/>
      <c r="AY285" s="52"/>
      <c r="AZ285" s="52"/>
      <c r="BB285" s="52"/>
      <c r="BC285" s="52"/>
      <c r="BD285" s="52"/>
    </row>
    <row r="286" spans="3:56" s="49" customFormat="1" ht="11.25">
      <c r="C286" s="48"/>
      <c r="D286" s="48"/>
      <c r="E286" s="48"/>
      <c r="AY286" s="52"/>
      <c r="AZ286" s="52"/>
      <c r="BB286" s="52"/>
      <c r="BC286" s="52"/>
      <c r="BD286" s="52"/>
    </row>
    <row r="287" spans="3:56" s="49" customFormat="1" ht="11.25">
      <c r="C287" s="48"/>
      <c r="D287" s="48"/>
      <c r="E287" s="48"/>
      <c r="AY287" s="52"/>
      <c r="AZ287" s="52"/>
      <c r="BB287" s="52"/>
      <c r="BC287" s="52"/>
      <c r="BD287" s="52"/>
    </row>
    <row r="288" spans="3:56" s="49" customFormat="1" ht="11.25">
      <c r="C288" s="48"/>
      <c r="D288" s="48"/>
      <c r="E288" s="48"/>
      <c r="AY288" s="52"/>
      <c r="AZ288" s="52"/>
      <c r="BB288" s="52"/>
      <c r="BC288" s="52"/>
      <c r="BD288" s="52"/>
    </row>
    <row r="289" spans="3:56" s="49" customFormat="1" ht="11.25">
      <c r="C289" s="48"/>
      <c r="D289" s="48"/>
      <c r="E289" s="48"/>
      <c r="AY289" s="52"/>
      <c r="AZ289" s="52"/>
      <c r="BB289" s="52"/>
      <c r="BC289" s="52"/>
      <c r="BD289" s="52"/>
    </row>
    <row r="290" spans="3:56" s="49" customFormat="1" ht="11.25">
      <c r="C290" s="48"/>
      <c r="D290" s="48"/>
      <c r="E290" s="48"/>
      <c r="AY290" s="52"/>
      <c r="AZ290" s="52"/>
      <c r="BB290" s="52"/>
      <c r="BC290" s="52"/>
      <c r="BD290" s="52"/>
    </row>
    <row r="291" spans="3:56" s="49" customFormat="1" ht="11.25">
      <c r="C291" s="48"/>
      <c r="D291" s="48"/>
      <c r="E291" s="48"/>
      <c r="AY291" s="52"/>
      <c r="AZ291" s="52"/>
      <c r="BB291" s="52"/>
      <c r="BC291" s="52"/>
      <c r="BD291" s="52"/>
    </row>
    <row r="292" spans="3:56" s="49" customFormat="1" ht="11.25">
      <c r="C292" s="48"/>
      <c r="D292" s="48"/>
      <c r="E292" s="48"/>
      <c r="AY292" s="52"/>
      <c r="AZ292" s="52"/>
      <c r="BB292" s="52"/>
      <c r="BC292" s="52"/>
      <c r="BD292" s="52"/>
    </row>
    <row r="293" spans="3:56" s="49" customFormat="1" ht="11.25">
      <c r="C293" s="48"/>
      <c r="D293" s="48"/>
      <c r="E293" s="48"/>
      <c r="AY293" s="52"/>
      <c r="AZ293" s="52"/>
      <c r="BB293" s="52"/>
      <c r="BC293" s="52"/>
      <c r="BD293" s="52"/>
    </row>
    <row r="294" spans="3:56" s="49" customFormat="1" ht="11.25">
      <c r="C294" s="48"/>
      <c r="D294" s="48"/>
      <c r="E294" s="48"/>
      <c r="AY294" s="52"/>
      <c r="AZ294" s="52"/>
      <c r="BB294" s="52"/>
      <c r="BC294" s="52"/>
      <c r="BD294" s="52"/>
    </row>
    <row r="295" spans="3:56" s="49" customFormat="1" ht="11.25">
      <c r="C295" s="48"/>
      <c r="D295" s="48"/>
      <c r="E295" s="48"/>
      <c r="AY295" s="52"/>
      <c r="AZ295" s="52"/>
      <c r="BB295" s="52"/>
      <c r="BC295" s="52"/>
      <c r="BD295" s="52"/>
    </row>
    <row r="296" spans="3:56" s="49" customFormat="1" ht="11.25">
      <c r="C296" s="48"/>
      <c r="D296" s="48"/>
      <c r="E296" s="48"/>
      <c r="AY296" s="52"/>
      <c r="AZ296" s="52"/>
      <c r="BB296" s="52"/>
      <c r="BC296" s="52"/>
      <c r="BD296" s="52"/>
    </row>
    <row r="297" spans="3:56" s="49" customFormat="1" ht="11.25">
      <c r="C297" s="48"/>
      <c r="D297" s="48"/>
      <c r="E297" s="48"/>
      <c r="AY297" s="52"/>
      <c r="AZ297" s="52"/>
      <c r="BB297" s="52"/>
      <c r="BC297" s="52"/>
      <c r="BD297" s="52"/>
    </row>
    <row r="298" spans="3:5" ht="12.75">
      <c r="C298" s="48"/>
      <c r="D298" s="48"/>
      <c r="E298" s="48"/>
    </row>
    <row r="299" spans="3:5" ht="12.75">
      <c r="C299" s="48"/>
      <c r="D299" s="48"/>
      <c r="E299" s="48"/>
    </row>
    <row r="300" spans="3:5" ht="12.75">
      <c r="C300" s="48"/>
      <c r="D300" s="48"/>
      <c r="E300" s="48"/>
    </row>
    <row r="301" spans="3:5" ht="12.75">
      <c r="C301" s="48"/>
      <c r="D301" s="48"/>
      <c r="E301" s="48"/>
    </row>
    <row r="302" spans="3:5" ht="12.75">
      <c r="C302" s="48"/>
      <c r="D302" s="48"/>
      <c r="E302" s="48"/>
    </row>
    <row r="303" spans="3:5" ht="12.75">
      <c r="C303" s="48"/>
      <c r="D303" s="48"/>
      <c r="E303" s="48"/>
    </row>
    <row r="304" spans="3:5" ht="12.75">
      <c r="C304" s="48"/>
      <c r="D304" s="48"/>
      <c r="E304" s="48"/>
    </row>
    <row r="305" spans="3:5" ht="12.75">
      <c r="C305" s="48"/>
      <c r="D305" s="48"/>
      <c r="E305" s="48"/>
    </row>
    <row r="306" spans="3:5" ht="12.75">
      <c r="C306" s="48"/>
      <c r="D306" s="48"/>
      <c r="E306" s="48"/>
    </row>
    <row r="307" spans="3:5" ht="12.75">
      <c r="C307" s="48"/>
      <c r="D307" s="48"/>
      <c r="E307" s="48"/>
    </row>
    <row r="308" spans="3:5" ht="12.75">
      <c r="C308" s="48"/>
      <c r="D308" s="48"/>
      <c r="E308" s="48"/>
    </row>
    <row r="309" spans="3:5" ht="12.75">
      <c r="C309" s="48"/>
      <c r="D309" s="48"/>
      <c r="E309" s="48"/>
    </row>
    <row r="310" spans="3:5" ht="12.75">
      <c r="C310" s="48"/>
      <c r="D310" s="48"/>
      <c r="E310" s="48"/>
    </row>
    <row r="311" spans="3:5" ht="12.75">
      <c r="C311" s="48"/>
      <c r="D311" s="48"/>
      <c r="E311" s="48"/>
    </row>
    <row r="312" spans="3:5" ht="12.75">
      <c r="C312" s="48"/>
      <c r="D312" s="48"/>
      <c r="E312" s="48"/>
    </row>
    <row r="313" spans="3:5" ht="12.75">
      <c r="C313" s="48"/>
      <c r="D313" s="48"/>
      <c r="E313" s="48"/>
    </row>
    <row r="314" spans="3:5" ht="12.75">
      <c r="C314" s="48"/>
      <c r="D314" s="48"/>
      <c r="E314" s="48"/>
    </row>
    <row r="315" spans="3:5" ht="12.75">
      <c r="C315" s="48"/>
      <c r="D315" s="48"/>
      <c r="E315" s="48"/>
    </row>
    <row r="316" spans="3:5" ht="12.75">
      <c r="C316" s="48"/>
      <c r="D316" s="48"/>
      <c r="E316" s="48"/>
    </row>
    <row r="317" spans="3:5" ht="12.75">
      <c r="C317" s="48"/>
      <c r="D317" s="48"/>
      <c r="E317" s="48"/>
    </row>
    <row r="318" spans="3:5" ht="12.75">
      <c r="C318" s="48"/>
      <c r="D318" s="48"/>
      <c r="E318" s="48"/>
    </row>
    <row r="319" spans="3:5" ht="12.75">
      <c r="C319" s="48"/>
      <c r="D319" s="48"/>
      <c r="E319" s="48"/>
    </row>
    <row r="320" spans="3:5" ht="12.75">
      <c r="C320" s="48"/>
      <c r="D320" s="48"/>
      <c r="E320" s="48"/>
    </row>
    <row r="321" spans="3:5" ht="12.75">
      <c r="C321" s="48"/>
      <c r="D321" s="48"/>
      <c r="E321" s="48"/>
    </row>
    <row r="322" spans="3:5" ht="12.75">
      <c r="C322" s="48"/>
      <c r="D322" s="48"/>
      <c r="E322" s="48"/>
    </row>
    <row r="323" spans="3:5" ht="12.75">
      <c r="C323" s="48"/>
      <c r="D323" s="48"/>
      <c r="E323" s="48"/>
    </row>
    <row r="324" spans="3:5" ht="12.75">
      <c r="C324" s="48"/>
      <c r="D324" s="48"/>
      <c r="E324" s="48"/>
    </row>
    <row r="325" spans="3:5" ht="12.75">
      <c r="C325" s="48"/>
      <c r="D325" s="48"/>
      <c r="E325" s="48"/>
    </row>
    <row r="326" spans="3:5" ht="12.75">
      <c r="C326" s="48"/>
      <c r="D326" s="48"/>
      <c r="E326" s="48"/>
    </row>
    <row r="327" spans="3:5" ht="12.75">
      <c r="C327" s="48"/>
      <c r="D327" s="48"/>
      <c r="E327" s="48"/>
    </row>
    <row r="328" spans="3:5" ht="12.75">
      <c r="C328" s="48"/>
      <c r="D328" s="48"/>
      <c r="E328" s="48"/>
    </row>
    <row r="329" spans="3:5" ht="12.75">
      <c r="C329" s="48"/>
      <c r="D329" s="48"/>
      <c r="E329" s="48"/>
    </row>
    <row r="330" spans="3:5" ht="12.75">
      <c r="C330" s="48"/>
      <c r="D330" s="48"/>
      <c r="E330" s="48"/>
    </row>
    <row r="331" spans="3:5" ht="12.75">
      <c r="C331" s="48"/>
      <c r="D331" s="48"/>
      <c r="E331" s="48"/>
    </row>
    <row r="332" spans="3:5" ht="12.75">
      <c r="C332" s="48"/>
      <c r="D332" s="48"/>
      <c r="E332" s="48"/>
    </row>
    <row r="333" spans="3:5" ht="12.75">
      <c r="C333" s="48"/>
      <c r="D333" s="48"/>
      <c r="E333" s="48"/>
    </row>
    <row r="334" spans="3:5" ht="12.75">
      <c r="C334" s="48"/>
      <c r="D334" s="48"/>
      <c r="E334" s="48"/>
    </row>
    <row r="335" spans="3:5" ht="12.75">
      <c r="C335" s="48"/>
      <c r="D335" s="48"/>
      <c r="E335" s="48"/>
    </row>
    <row r="336" spans="3:5" ht="12.75">
      <c r="C336" s="48"/>
      <c r="D336" s="48"/>
      <c r="E336" s="48"/>
    </row>
    <row r="337" spans="3:5" ht="12.75">
      <c r="C337" s="48"/>
      <c r="D337" s="48"/>
      <c r="E337" s="48"/>
    </row>
    <row r="338" spans="3:5" ht="12.75">
      <c r="C338" s="48"/>
      <c r="D338" s="48"/>
      <c r="E338" s="48"/>
    </row>
  </sheetData>
  <sheetProtection password="DB06" sheet="1" objects="1" scenarios="1"/>
  <mergeCells count="47">
    <mergeCell ref="I26:AA26"/>
    <mergeCell ref="O2:O4"/>
    <mergeCell ref="AH30:AM30"/>
    <mergeCell ref="AH31:AM31"/>
    <mergeCell ref="N29:U29"/>
    <mergeCell ref="N31:T31"/>
    <mergeCell ref="X30:AD30"/>
    <mergeCell ref="X31:AD31"/>
    <mergeCell ref="N30:T30"/>
    <mergeCell ref="Q2:Q4"/>
    <mergeCell ref="BG24:BH24"/>
    <mergeCell ref="BG5:BK5"/>
    <mergeCell ref="Z2:Z4"/>
    <mergeCell ref="AO2:AO4"/>
    <mergeCell ref="AK2:AK4"/>
    <mergeCell ref="AL2:AL4"/>
    <mergeCell ref="AF2:AF4"/>
    <mergeCell ref="AE2:AE4"/>
    <mergeCell ref="AC2:AC4"/>
    <mergeCell ref="BM4:BN4"/>
    <mergeCell ref="BA3:BN3"/>
    <mergeCell ref="AJ2:AJ4"/>
    <mergeCell ref="AB2:AB4"/>
    <mergeCell ref="AI2:AI4"/>
    <mergeCell ref="AN2:AN4"/>
    <mergeCell ref="AG2:AG4"/>
    <mergeCell ref="AH2:AH4"/>
    <mergeCell ref="AD2:AD4"/>
    <mergeCell ref="AM2:AM4"/>
    <mergeCell ref="C2:G2"/>
    <mergeCell ref="N2:N4"/>
    <mergeCell ref="R2:R4"/>
    <mergeCell ref="P2:P4"/>
    <mergeCell ref="L2:L4"/>
    <mergeCell ref="D3:F3"/>
    <mergeCell ref="H2:I3"/>
    <mergeCell ref="J2:J4"/>
    <mergeCell ref="K2:K4"/>
    <mergeCell ref="M2:M4"/>
    <mergeCell ref="S2:S4"/>
    <mergeCell ref="AA2:AA4"/>
    <mergeCell ref="Y2:Y4"/>
    <mergeCell ref="V2:V4"/>
    <mergeCell ref="X2:X4"/>
    <mergeCell ref="T2:T4"/>
    <mergeCell ref="U2:U4"/>
    <mergeCell ref="W2:W4"/>
  </mergeCells>
  <conditionalFormatting sqref="H6:H25">
    <cfRule type="expression" priority="1" dxfId="3" stopIfTrue="1">
      <formula>$BB6&lt;$BE6</formula>
    </cfRule>
  </conditionalFormatting>
  <conditionalFormatting sqref="G6:G25">
    <cfRule type="expression" priority="2" dxfId="7" stopIfTrue="1">
      <formula>BE6=0</formula>
    </cfRule>
    <cfRule type="expression" priority="3" dxfId="4" stopIfTrue="1">
      <formula>BC6="Zu Jung"</formula>
    </cfRule>
    <cfRule type="expression" priority="4" dxfId="4" stopIfTrue="1">
      <formula>BD6="Zu Jung"</formula>
    </cfRule>
  </conditionalFormatting>
  <conditionalFormatting sqref="J6:AF25">
    <cfRule type="cellIs" priority="5" dxfId="9" operator="equal" stopIfTrue="1">
      <formula>"X"</formula>
    </cfRule>
    <cfRule type="cellIs" priority="6" dxfId="8" operator="between" stopIfTrue="1">
      <formula>1</formula>
      <formula>5</formula>
    </cfRule>
    <cfRule type="cellIs" priority="7" dxfId="7" operator="notEqual" stopIfTrue="1">
      <formula>$I6</formula>
    </cfRule>
  </conditionalFormatting>
  <conditionalFormatting sqref="AJ6:AJ25">
    <cfRule type="expression" priority="8" dxfId="8" stopIfTrue="1">
      <formula>OR($AJ6&lt;($AG6*3),COUNTIF($J6:$AC6,1)&gt;0)</formula>
    </cfRule>
  </conditionalFormatting>
  <conditionalFormatting sqref="AK6:AK25">
    <cfRule type="cellIs" priority="9" dxfId="9" operator="equal" stopIfTrue="1">
      <formula>"X"</formula>
    </cfRule>
    <cfRule type="expression" priority="10" dxfId="8" stopIfTrue="1">
      <formula>OR($AK6&lt;($AG6*3))</formula>
    </cfRule>
    <cfRule type="cellIs" priority="11" dxfId="7" operator="notEqual" stopIfTrue="1">
      <formula>$I6</formula>
    </cfRule>
  </conditionalFormatting>
  <conditionalFormatting sqref="AL6:AL25">
    <cfRule type="cellIs" priority="12" dxfId="9" operator="equal" stopIfTrue="1">
      <formula>"X"</formula>
    </cfRule>
    <cfRule type="expression" priority="13" dxfId="8" stopIfTrue="1">
      <formula>OR($AL6&lt;($AG6*3))</formula>
    </cfRule>
    <cfRule type="cellIs" priority="14" dxfId="7" operator="notEqual" stopIfTrue="1">
      <formula>$I6</formula>
    </cfRule>
  </conditionalFormatting>
  <conditionalFormatting sqref="AO6:AO25">
    <cfRule type="cellIs" priority="15" dxfId="44" operator="equal" stopIfTrue="1">
      <formula>"Vollprüfung?"</formula>
    </cfRule>
  </conditionalFormatting>
  <conditionalFormatting sqref="I6:I25">
    <cfRule type="expression" priority="16" dxfId="4" stopIfTrue="1">
      <formula>AND(BC6="Zu Jung",BN$15&gt;=5)</formula>
    </cfRule>
    <cfRule type="expression" priority="17" dxfId="4" stopIfTrue="1">
      <formula>AND(BD6="Zu Jung",BN$16&gt;=6)</formula>
    </cfRule>
    <cfRule type="expression" priority="18" dxfId="3" stopIfTrue="1">
      <formula>BB6&lt;BE6</formula>
    </cfRule>
  </conditionalFormatting>
  <conditionalFormatting sqref="AI6:AI25">
    <cfRule type="expression" priority="19" dxfId="2" stopIfTrue="1">
      <formula>$BI$10="Dan"</formula>
    </cfRule>
  </conditionalFormatting>
  <conditionalFormatting sqref="AM6:AM25">
    <cfRule type="expression" priority="20" dxfId="1" stopIfTrue="1">
      <formula>$BI$10="Dan"</formula>
    </cfRule>
    <cfRule type="expression" priority="21" dxfId="0" stopIfTrue="1">
      <formula>OR($AM6&lt;($AG6*3*$AH6),COUNTIF($J6:$AC6,1)&gt;0)</formula>
    </cfRule>
  </conditionalFormatting>
  <dataValidations count="14">
    <dataValidation type="list" showDropDown="1" showErrorMessage="1" errorTitle="Eingabefehler" error="Es können nur folgende Werte&#10;eingegeben werden: 1,2,3,4,5,X,&quot; &quot;.&#10;&#10;Sollte aus versehen ein Feld mit einem &quot;X&quot;&#10;überschrieben worden sein, &#10;dann kann es mit der Rückschritt-Taste&#10;wieder hergestellt werden." sqref="J6:AB25">
      <formula1>$BK$6:$BK$12</formula1>
    </dataValidation>
    <dataValidation type="whole" allowBlank="1" showInputMessage="1" showErrorMessage="1" promptTitle="Punktezahl" prompt="Bitte die erreichte Punktezahl der weiteren Prüfer manuell eintragen" errorTitle="Punktezahl" error="Es können zwischen 0 und max. 90 Punkte eingetragen werden" sqref="AK6:AL25">
      <formula1>0</formula1>
      <formula2>90</formula2>
    </dataValidation>
    <dataValidation operator="greaterThan" allowBlank="1" showInputMessage="1" prompt="Bitte geben Sie den Vornamen an" sqref="D6:D25"/>
    <dataValidation type="list" allowBlank="1" showInputMessage="1" prompt="Bitte übernehmen Sie den veranstaltenden Verein oder tragen eine andere Vereins-zugehörigkeit des Prüflings ein." sqref="F6:F25">
      <formula1>$BI$6:$BI$7</formula1>
    </dataValidation>
    <dataValidation type="list" allowBlank="1" showInputMessage="1" showErrorMessage="1" promptTitle="m/w:" prompt="Bitte auswählen:&#10;&quot;m&quot; für männlich&#10;&quot;w&quot; für weiblich" errorTitle="Hinweis" error="Bitte nur Listeneinträge wählen" sqref="E6:E25">
      <formula1>$BJ$6:$BJ$8</formula1>
    </dataValidation>
    <dataValidation type="list" promptTitle="m/w:" prompt="Bitte auswählen:&#10;&quot;m&quot; für männlich&#10;&quot;w&quot; für weiblich" errorTitle="Hinweis" error="Bitte nur Listeneinträge wählen" sqref="E5">
      <formula1>" "</formula1>
    </dataValidation>
    <dataValidation type="custom" allowBlank="1" showInputMessage="1" showErrorMessage="1" promptTitle="Zwischengürtelprüfung" prompt="Handelt es sich um eine Zwischengürtelprüfung, dann ein kleines &quot;x&quot; eintragen." errorTitle="Prüfungsart" error="Handelt es sich um eine Zwischengürtelprüfung?&#10;Bitte Prüfen Sie, ob Sie auch ein &#10;kleines 'x' eingetragen haben. " sqref="B6:B25">
      <formula1>EXACT(B6,"x")</formula1>
    </dataValidation>
    <dataValidation type="date" operator="lessThan" allowBlank="1" showInputMessage="1" showErrorMessage="1" promptTitle="Datum (siehe Pass)" prompt="Das Datum bitte in folgendem Format eintragen:&#10;TT.MM.JJ oder TT.MM.JJJJ" errorTitle="Bitte das Datum überprüfen" error="- Ist das wirklich das korrekte Datum ?&#10; &#10;- Das Datum darf nicht in der Zukunft liegen.&#10; " sqref="H6:H25">
      <formula1>TODAY()</formula1>
    </dataValidation>
    <dataValidation type="date" operator="lessThan" allowBlank="1" showInputMessage="1" showErrorMessage="1" promptTitle="Geburtsdatum" prompt="Geburtsdatum bitte in folgendem Format eintragen:&#10;TT.MM.JJ oder TT.MM.JJJJ" errorTitle="Bitte das Geburtsdatum prüfen" error="Ist das wirklich das korrekte Geburtsdatum?&#10; &#10;Das Datum darf auch nicht in der Zukunft liegen.&#10; " sqref="G6:G25">
      <formula1>TODAY()</formula1>
    </dataValidation>
    <dataValidation type="list" showDropDown="1" showInputMessage="1" showErrorMessage="1" promptTitle="Prüfungsergebnis" prompt="Hier kann ggf., je nach Punktevergabe der weiteren Prüfer, das Prüfungsergebnis geändert werden.&#10;&#10;Es kann nur &quot;Ja&quot; oder &quot;Nein&quot; eingetragen werden." errorTitle="Prüfungsergebnis" error="Bitte nur &quot;Ja&quot; oder &quot;Nein&quot; eintragen.&#10;Groß- und Kleinschreibung beachten." sqref="AN6:AN25">
      <formula1>"Ja,Nein"</formula1>
    </dataValidation>
    <dataValidation type="list" showDropDown="1" showInputMessage="1" showErrorMessage="1" promptTitle="Hinweis zu Lehrgangsnachweis" prompt="Ab dem 3. Kyu ist mindestens 1 Landeslehrgang erforderlich.&#10;Sollte ein Nachweis erforderlich sein und dieser auch vorliegen, dann ein &quot;J&quot; für &quot;Ja&quot;, ansonsten ein &quot;N&quot; für &quot;Nein&quot; eintragen." errorTitle="             Ja oder Nein ??? " error="Bitte ein &quot;J&quot; für &quot;Ja&quot; &#10;oder ein &quot;N&quot; für&quot;Nein&quot; eintragen.&#10;Auf Groß- und Kleinschreibung achten." sqref="AC6:AC25">
      <formula1>"J,N,X,"""""</formula1>
    </dataValidation>
    <dataValidation type="list" showDropDown="1" showInputMessage="1" showErrorMessage="1" promptTitle="Hinweis zu Lehreinweisung" prompt="Regelung durch den Landesverband" errorTitle="             Lizenznachweis ? " error="Bitte ein &quot;J&quot; für &quot;Ja&quot; &#10;oder ein &quot;N&quot; für&quot;Nein&quot; eintragen.&#10;Auf Groß- und Kleinschreibung achten." sqref="AD6:AD25">
      <formula1>"J,N,X,"""""</formula1>
    </dataValidation>
    <dataValidation type="list" showDropDown="1" showInputMessage="1" showErrorMessage="1" promptTitle="Nachweis nur für DAN-Prüflinge" prompt="Sollte ein Nachweis erforderlich sein &#10;und dieser auch vorliegen, &#10;dann ein großes &quot;J&quot; für &quot;Ja&quot; &#10;ansonsten ein großes &quot;N&quot; für &quot;Nein&quot; eintragen" errorTitle="             Erste Hilfe ?" error="Bitte ein &quot;J&quot; für &quot;Ja&quot; &#10;oder ein &quot;N&quot; für&quot;Nein&quot; eintragen" sqref="AE6:AF25">
      <formula1>"J,N,X,"""""</formula1>
    </dataValidation>
    <dataValidation type="list" allowBlank="1" showInputMessage="1" showErrorMessage="1" promptTitle="Derzeitige Graduierung" prompt="Bitte die derzeitige Graduierung aus der Liste wählen.&#10;  &#10;A c h t u n g :&#10;Nachträgliche Änderungen führen zu Fehlern!" errorTitle="Derzeitige Graduierung" error="Der vorgenommene Eintrag ist für diese Prüfung nicht vorgesehen.&#10;  &#10;Bitte wählen Sie die derzeitige Graduierung aus der Liste." sqref="I6:I25">
      <formula1>$BG$6:$BG$22</formula1>
    </dataValidation>
  </dataValidations>
  <printOptions horizontalCentered="1" verticalCentered="1"/>
  <pageMargins left="0.11811023622047245" right="0.11811023622047245" top="0.31496062992125984" bottom="0" header="0" footer="0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Ju-Jutsu-Verband Bayern</Manager>
  <Company>Deutscher Ju-Jutsu-Verband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Prüfungsliste des Deutschen Ju-Jutsu-Verbands</dc:title>
  <dc:subject>Prüfungswesen einschl. Polizei, Zoll, Justiz, Bundeswehr</dc:subject>
  <dc:creator>Otto Reinhardt</dc:creator>
  <cp:keywords/>
  <dc:description>Für Microsoft Office 2000 und höher</dc:description>
  <cp:lastModifiedBy>Lars Engert</cp:lastModifiedBy>
  <cp:lastPrinted>2008-07-21T16:59:54Z</cp:lastPrinted>
  <dcterms:created xsi:type="dcterms:W3CDTF">2006-11-21T17:01:14Z</dcterms:created>
  <dcterms:modified xsi:type="dcterms:W3CDTF">2012-03-12T18:21:29Z</dcterms:modified>
  <cp:category>Kyu- und Dan-Prüfungen</cp:category>
  <cp:version/>
  <cp:contentType/>
  <cp:contentStatus/>
</cp:coreProperties>
</file>